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 activeTab="3"/>
  </bookViews>
  <sheets>
    <sheet name="March 2022" sheetId="1" r:id="rId1"/>
    <sheet name="March 2023" sheetId="2" r:id="rId2"/>
    <sheet name="March 2024" sheetId="3" r:id="rId3"/>
    <sheet name="March 2025" sheetId="4" r:id="rId4"/>
  </sheets>
  <definedNames>
    <definedName name="_xlnm.Print_Area" localSheetId="2">'March 2024'!$B$1:$E$77</definedName>
    <definedName name="_xlnm.Print_Area" localSheetId="3">'March 2025'!$F$1:$I$83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<sst xmlns="http://schemas.openxmlformats.org/spreadsheetml/2006/main" count="812" uniqueCount="197">
  <si>
    <t>Wouldham Parish Council  -  Assett Register as at March 2022</t>
  </si>
  <si>
    <t>Original Cost or</t>
  </si>
  <si>
    <t xml:space="preserve">Insurance Value as </t>
  </si>
  <si>
    <t>NOTES</t>
  </si>
  <si>
    <t>Proxy Value  (£)</t>
  </si>
  <si>
    <t>at  1 September 2014</t>
  </si>
  <si>
    <t>PROPERTY</t>
  </si>
  <si>
    <t>Play Equipment</t>
  </si>
  <si>
    <t>cradle swing seat</t>
  </si>
  <si>
    <t>Proxy value based on 2010 insurance policy</t>
  </si>
  <si>
    <t>tiddler 2b tower unit</t>
  </si>
  <si>
    <t>quadro horse spring seesaw</t>
  </si>
  <si>
    <t>Removed 2021</t>
  </si>
  <si>
    <t>wickstead anti wrap 2 swing seat</t>
  </si>
  <si>
    <t>aerial runway</t>
  </si>
  <si>
    <t>atlantic unit</t>
  </si>
  <si>
    <t>junior 304 tower unit</t>
  </si>
  <si>
    <t>wickstead turnstile</t>
  </si>
  <si>
    <t>outdoor surfacing – grassSaver matting</t>
  </si>
  <si>
    <t>Adult Gym equip. x 4 rec. ground</t>
  </si>
  <si>
    <t>2010/11 invoices. Reduced to 4 items in 2017</t>
  </si>
  <si>
    <t>Sports Equipment</t>
  </si>
  <si>
    <t>Basket ball area</t>
  </si>
  <si>
    <t>multi use goal end</t>
  </si>
  <si>
    <t>Junior goal posts</t>
  </si>
  <si>
    <t>Based in invoices 2017</t>
  </si>
  <si>
    <t>Street Furniture</t>
  </si>
  <si>
    <t>WPC001</t>
  </si>
  <si>
    <t>2 defibrillator &amp; cabinet</t>
  </si>
  <si>
    <t xml:space="preserve"> invoices dated March 2014 &amp; July 2017.</t>
  </si>
  <si>
    <t>WPC002</t>
  </si>
  <si>
    <t>teenage shelter</t>
  </si>
  <si>
    <t>WPC003</t>
  </si>
  <si>
    <t>Sherwood Picnic table on rec. x 1</t>
  </si>
  <si>
    <t>1x vandalised and removed</t>
  </si>
  <si>
    <t>WPC004</t>
  </si>
  <si>
    <t>Benches on Recreation Ground x 4</t>
  </si>
  <si>
    <t>WPC005</t>
  </si>
  <si>
    <t>Bench in Junior Play area x 1</t>
  </si>
  <si>
    <t>WPC006</t>
  </si>
  <si>
    <t>Street Lights x 9</t>
  </si>
  <si>
    <t>WPC007</t>
  </si>
  <si>
    <t>Added 03/20</t>
  </si>
  <si>
    <t>Street lights x 6 Hall Road</t>
  </si>
  <si>
    <t>WPC008</t>
  </si>
  <si>
    <t>Halogen Light - car Park</t>
  </si>
  <si>
    <t>WPC009</t>
  </si>
  <si>
    <t>Notice boards x 5</t>
  </si>
  <si>
    <t>WPC010</t>
  </si>
  <si>
    <t>riverside memorial benches x 2</t>
  </si>
  <si>
    <t>WPC011</t>
  </si>
  <si>
    <t>Village Bench on Village Green</t>
  </si>
  <si>
    <t>WPC012</t>
  </si>
  <si>
    <t>salt bin</t>
  </si>
  <si>
    <t>WPC013</t>
  </si>
  <si>
    <t>Bus Shelter</t>
  </si>
  <si>
    <t>WPC014</t>
  </si>
  <si>
    <t>Picnic Bench &amp; Bench on Wouldham Common</t>
  </si>
  <si>
    <t>WPC015</t>
  </si>
  <si>
    <t>Litter Bins x 4 on recreation Ground</t>
  </si>
  <si>
    <t>WPC016</t>
  </si>
  <si>
    <t>Village Sign</t>
  </si>
  <si>
    <t>WPC017</t>
  </si>
  <si>
    <t>Sculpture</t>
  </si>
  <si>
    <t>value taken from invoice from 2010</t>
  </si>
  <si>
    <t>WPC018</t>
  </si>
  <si>
    <t>Lava Stone Interpretation panel</t>
  </si>
  <si>
    <t>WPC019</t>
  </si>
  <si>
    <t>Bench /Picnic Table - MR1 - VOV</t>
  </si>
  <si>
    <t>WPC020</t>
  </si>
  <si>
    <t>2 x interpretation panels - common &amp; F. Lane</t>
  </si>
  <si>
    <t>WPC021</t>
  </si>
  <si>
    <t>Yellow bin in childrens area</t>
  </si>
  <si>
    <t>WPC022</t>
  </si>
  <si>
    <t>2 x picnic benches - recreation ground next to toddler area</t>
  </si>
  <si>
    <t>Value taken from invoices - Dec 2014</t>
  </si>
  <si>
    <t>WPC023</t>
  </si>
  <si>
    <t>Added 03/18</t>
  </si>
  <si>
    <t>Bollards around Car park</t>
  </si>
  <si>
    <t>WPC024</t>
  </si>
  <si>
    <t>Lifebuoys</t>
  </si>
  <si>
    <t>WPC025</t>
  </si>
  <si>
    <t>CCTV</t>
  </si>
  <si>
    <t>Based on invoices 2017</t>
  </si>
  <si>
    <t>WPC026</t>
  </si>
  <si>
    <t>Added 10/17</t>
  </si>
  <si>
    <t>Traffic mirrors x 2</t>
  </si>
  <si>
    <t>WPC027</t>
  </si>
  <si>
    <t>Portable CCTV camera</t>
  </si>
  <si>
    <t>Removed 2021  Stolen</t>
  </si>
  <si>
    <t>WPC028</t>
  </si>
  <si>
    <t>Speedwatch equip</t>
  </si>
  <si>
    <t>Based on invoice Sept 2021</t>
  </si>
  <si>
    <t>WPC029</t>
  </si>
  <si>
    <t xml:space="preserve">Defibrillator </t>
  </si>
  <si>
    <t>WPC030</t>
  </si>
  <si>
    <t>Portable stage</t>
  </si>
  <si>
    <t>Based on invoice March 2021</t>
  </si>
  <si>
    <t>Fencing / Gates</t>
  </si>
  <si>
    <t>WPC031</t>
  </si>
  <si>
    <t>Railings &amp; Gate – Knowle Road</t>
  </si>
  <si>
    <t>WPC032</t>
  </si>
  <si>
    <t>Railings &amp; 2 gates – Junior play area</t>
  </si>
  <si>
    <t>General Contents (clerk's residence)</t>
  </si>
  <si>
    <t>WPC033</t>
  </si>
  <si>
    <t>filing cabinet</t>
  </si>
  <si>
    <t>Removed 2021 - Broken and unable to repair</t>
  </si>
  <si>
    <t>WPC034</t>
  </si>
  <si>
    <t>Chairman's Insignia (passed to Chair Aug 21)</t>
  </si>
  <si>
    <t>Value taken from 2008 invoice / insurance replacement cost</t>
  </si>
  <si>
    <t>WPC035</t>
  </si>
  <si>
    <t xml:space="preserve"> Added 01/20</t>
  </si>
  <si>
    <t>Council lap top</t>
  </si>
  <si>
    <t>WPC036</t>
  </si>
  <si>
    <t>Previous Council lap top</t>
  </si>
  <si>
    <t>WPC037</t>
  </si>
  <si>
    <t>filing cabinet (replacement)</t>
  </si>
  <si>
    <t>Based on invoice Oct 2021</t>
  </si>
  <si>
    <t>BUILDINGS</t>
  </si>
  <si>
    <t>Village Hall</t>
  </si>
  <si>
    <t>Value taken from land registry document dated 16.07.1982 - WPC purchased from Blue Circle</t>
  </si>
  <si>
    <t>WPC038</t>
  </si>
  <si>
    <t>Cabin for CCTV</t>
  </si>
  <si>
    <t>Gifted</t>
  </si>
  <si>
    <t>WPC039</t>
  </si>
  <si>
    <t>Metal storage cabin and shelving</t>
  </si>
  <si>
    <t>Based on invoice 2017</t>
  </si>
  <si>
    <t>WPC040</t>
  </si>
  <si>
    <t>Green electricity meter box</t>
  </si>
  <si>
    <t>PARISH COUNCIL OWNED LAND</t>
  </si>
  <si>
    <t>WPC041</t>
  </si>
  <si>
    <t>Wouldham Common</t>
  </si>
  <si>
    <t>WPC042</t>
  </si>
  <si>
    <t>Recreation Ground and car park</t>
  </si>
  <si>
    <t>TOTAL</t>
  </si>
  <si>
    <t>Assets</t>
  </si>
  <si>
    <t>Removal or reduction</t>
  </si>
  <si>
    <t>Addition</t>
  </si>
  <si>
    <t>Wouldham Parish Council  -  Assett Register as at March 2023</t>
  </si>
  <si>
    <t>Added 01/23</t>
  </si>
  <si>
    <t>4-way seeswaw</t>
  </si>
  <si>
    <t>Proxy value based on 2010 ins. policy</t>
  </si>
  <si>
    <t>Removed 05/22</t>
  </si>
  <si>
    <t>Added 05/22</t>
  </si>
  <si>
    <t>Added 09/21</t>
  </si>
  <si>
    <t>Added 10/21</t>
  </si>
  <si>
    <t>Added 03/21</t>
  </si>
  <si>
    <t>Added 09/22</t>
  </si>
  <si>
    <t>Signage for Rec and Common</t>
  </si>
  <si>
    <t>OTHER</t>
  </si>
  <si>
    <t>Added 04/22</t>
  </si>
  <si>
    <t>Beacon X 2</t>
  </si>
  <si>
    <t>Added 07/22</t>
  </si>
  <si>
    <t>FJ Jones Brush Cutter</t>
  </si>
  <si>
    <t>Added 08/22</t>
  </si>
  <si>
    <t>Camera for Speedwatch</t>
  </si>
  <si>
    <t>OB</t>
  </si>
  <si>
    <t>Additions</t>
  </si>
  <si>
    <t>Removals</t>
  </si>
  <si>
    <t>Wouldham Parish Council  -  Assett Register as at March 2024</t>
  </si>
  <si>
    <t>Change from 22/3</t>
  </si>
  <si>
    <t>Removed 06/23</t>
  </si>
  <si>
    <t>Added 07/23</t>
  </si>
  <si>
    <t>Aerial runway (Zip line) refurbishment</t>
  </si>
  <si>
    <t>Added 31/5/23</t>
  </si>
  <si>
    <t>Monitor for CCTV Equipment</t>
  </si>
  <si>
    <t>Based on invoice EXPS June 23</t>
  </si>
  <si>
    <t>Defibrillator Peters Village</t>
  </si>
  <si>
    <t>Unlisted 22/3</t>
  </si>
  <si>
    <t>23/4 Total</t>
  </si>
  <si>
    <t>Wouldham Parish Council  -  Assett Register as at March 2025</t>
  </si>
  <si>
    <t>Wouldham Parish Council  -  Assett Register as at March 2026</t>
  </si>
  <si>
    <t>Change from 23/4</t>
  </si>
  <si>
    <t xml:space="preserve">cradle swing seat </t>
  </si>
  <si>
    <t>Removed June25</t>
  </si>
  <si>
    <t>Nov 24 invioce Fenland Leisure</t>
  </si>
  <si>
    <t>Inv. Fenland Leis. Nov 24</t>
  </si>
  <si>
    <t>Replacement seats for swings &amp; BB Hoop</t>
  </si>
  <si>
    <t>Added Feb 26</t>
  </si>
  <si>
    <t>5-a-side goals &amp; cargo net</t>
  </si>
  <si>
    <t>Added 05/24 Broxap</t>
  </si>
  <si>
    <t>Benches for PV Park &amp; Hall Road</t>
  </si>
  <si>
    <t>Added 03/25 Holbrook</t>
  </si>
  <si>
    <t>Solar Lights in Recreation Ground x 5</t>
  </si>
  <si>
    <t>Added Jul 25</t>
  </si>
  <si>
    <t>Notice boards High Street/PV</t>
  </si>
  <si>
    <t xml:space="preserve"> Added Aug 25</t>
  </si>
  <si>
    <t>Disabed bench, Rec</t>
  </si>
  <si>
    <t>Last 1 Removed 11/24</t>
  </si>
  <si>
    <t>Movement</t>
  </si>
  <si>
    <t>Added</t>
  </si>
  <si>
    <t>Adjustment</t>
  </si>
  <si>
    <t>Removed</t>
  </si>
  <si>
    <t>Added (ex VAT)</t>
  </si>
  <si>
    <t>1650.94+120.</t>
  </si>
  <si>
    <t>Total 24/5</t>
  </si>
  <si>
    <t>Total 25/6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</si>
</sst>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_-* #,##0.00_-;\-* #,##0.00_-;_-* \-??_-;_-@_-"/>
  </numFmts>
  <fonts count="57">
    <font>
      <sz val="11"/>
      <color theme="1"/>
      <name val="Calibri"/>
      <charset val="134"/>
      <scheme val="minor"/>
    </font>
    <font>
      <sz val="9"/>
      <color rgb="FF0070C0"/>
      <name val="Verdana"/>
      <charset val="134"/>
    </font>
    <font>
      <sz val="9"/>
      <color rgb="FF0070C0"/>
      <name val="Calibri"/>
      <charset val="134"/>
      <scheme val="minor"/>
    </font>
    <font>
      <sz val="8"/>
      <color rgb="FF0070C0"/>
      <name val="Calibri"/>
      <charset val="134"/>
      <scheme val="minor"/>
    </font>
    <font>
      <b/>
      <sz val="9"/>
      <color rgb="FF0070C0"/>
      <name val="Verdana"/>
      <charset val="134"/>
    </font>
    <font>
      <b/>
      <u/>
      <sz val="9"/>
      <color rgb="FF0070C0"/>
      <name val="Verdana"/>
      <charset val="134"/>
    </font>
    <font>
      <b/>
      <u val="singleAccounting"/>
      <sz val="9"/>
      <color rgb="FF0070C0"/>
      <name val="Verdana"/>
      <charset val="134"/>
    </font>
    <font>
      <sz val="9"/>
      <name val="Verdana"/>
      <charset val="134"/>
    </font>
    <font>
      <sz val="10"/>
      <color rgb="FF0070C0"/>
      <name val="Calibri"/>
      <charset val="134"/>
      <scheme val="minor"/>
    </font>
    <font>
      <sz val="11"/>
      <color rgb="FF000000"/>
      <name val="Calibri"/>
      <charset val="134"/>
    </font>
    <font>
      <b/>
      <sz val="9"/>
      <color rgb="FF0070C0"/>
      <name val="Calibri"/>
      <charset val="134"/>
      <scheme val="minor"/>
    </font>
    <font>
      <b/>
      <sz val="8"/>
      <color rgb="FF0070C0"/>
      <name val="Verdana"/>
      <charset val="134"/>
    </font>
    <font>
      <sz val="9"/>
      <color rgb="FF0070C0"/>
      <name val="Arial"/>
      <charset val="134"/>
    </font>
    <font>
      <sz val="9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9"/>
      <name val="Verdana"/>
      <charset val="134"/>
    </font>
    <font>
      <b/>
      <u val="singleAccounting"/>
      <sz val="9"/>
      <name val="Verdana"/>
      <charset val="134"/>
    </font>
    <font>
      <b/>
      <u/>
      <sz val="9"/>
      <color theme="1"/>
      <name val="Verdana"/>
      <charset val="134"/>
    </font>
    <font>
      <b/>
      <u/>
      <sz val="9"/>
      <name val="Verdana"/>
      <charset val="134"/>
    </font>
    <font>
      <sz val="9"/>
      <color theme="1"/>
      <name val="Verdana"/>
      <charset val="134"/>
    </font>
    <font>
      <sz val="8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8"/>
      <name val="Verdana"/>
      <charset val="134"/>
    </font>
    <font>
      <sz val="9"/>
      <name val="Arial"/>
      <charset val="134"/>
    </font>
    <font>
      <sz val="9"/>
      <color theme="1"/>
      <name val="Arial"/>
      <charset val="134"/>
    </font>
    <font>
      <sz val="10"/>
      <color theme="1"/>
      <name val="Calibri"/>
      <charset val="134"/>
      <scheme val="minor"/>
    </font>
    <font>
      <sz val="10"/>
      <name val="Verdana"/>
      <charset val="134"/>
    </font>
    <font>
      <b/>
      <sz val="12"/>
      <name val="Verdana"/>
      <charset val="134"/>
    </font>
    <font>
      <sz val="12"/>
      <name val="Verdana"/>
      <charset val="134"/>
    </font>
    <font>
      <b/>
      <u val="singleAccounting"/>
      <sz val="8"/>
      <name val="Verdana"/>
      <charset val="134"/>
    </font>
    <font>
      <sz val="8"/>
      <name val="Verdana"/>
      <charset val="134"/>
    </font>
    <font>
      <b/>
      <u/>
      <sz val="8"/>
      <color theme="1"/>
      <name val="Verdana"/>
      <charset val="134"/>
    </font>
    <font>
      <b/>
      <u/>
      <sz val="8"/>
      <name val="Verdana"/>
      <charset val="134"/>
    </font>
    <font>
      <b/>
      <sz val="10"/>
      <name val="Verdana"/>
      <charset val="134"/>
    </font>
    <font>
      <b/>
      <u/>
      <sz val="10"/>
      <name val="Verdana"/>
      <charset val="134"/>
    </font>
    <font>
      <b/>
      <sz val="11"/>
      <name val="Verdana"/>
      <charset val="134"/>
    </font>
    <font>
      <sz val="11"/>
      <name val="Verdana"/>
      <charset val="134"/>
    </font>
    <font>
      <sz val="11"/>
      <color theme="1"/>
      <name val="Verdan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9" borderId="9" applyNumberFormat="0" applyAlignment="0" applyProtection="0">
      <alignment vertical="center"/>
    </xf>
    <xf numFmtId="0" fontId="47" fillId="10" borderId="10" applyNumberFormat="0" applyAlignment="0" applyProtection="0">
      <alignment vertical="center"/>
    </xf>
    <xf numFmtId="0" fontId="48" fillId="10" borderId="9" applyNumberFormat="0" applyAlignment="0" applyProtection="0">
      <alignment vertical="center"/>
    </xf>
    <xf numFmtId="0" fontId="49" fillId="11" borderId="11" applyNumberFormat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left"/>
    </xf>
    <xf numFmtId="176" fontId="1" fillId="0" borderId="0" xfId="0" applyNumberFormat="1" applyFont="1" applyAlignment="1">
      <alignment wrapText="1"/>
    </xf>
    <xf numFmtId="176" fontId="6" fillId="2" borderId="0" xfId="0" applyNumberFormat="1" applyFont="1" applyFill="1" applyAlignment="1">
      <alignment horizontal="center"/>
    </xf>
    <xf numFmtId="176" fontId="1" fillId="0" borderId="0" xfId="0" applyNumberFormat="1" applyFont="1"/>
    <xf numFmtId="0" fontId="5" fillId="2" borderId="0" xfId="0" applyFont="1" applyFill="1" applyAlignment="1">
      <alignment horizontal="left" vertical="center"/>
    </xf>
    <xf numFmtId="176" fontId="5" fillId="2" borderId="0" xfId="0" applyNumberFormat="1" applyFont="1" applyFill="1" applyAlignment="1">
      <alignment vertical="center"/>
    </xf>
    <xf numFmtId="176" fontId="6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76" fontId="1" fillId="4" borderId="0" xfId="0" applyNumberFormat="1" applyFont="1" applyFill="1" applyAlignment="1">
      <alignment vertical="center"/>
    </xf>
    <xf numFmtId="0" fontId="1" fillId="0" borderId="0" xfId="0" applyFont="1" applyAlignment="1">
      <alignment vertical="center" wrapText="1"/>
    </xf>
    <xf numFmtId="176" fontId="1" fillId="0" borderId="1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8" fillId="5" borderId="0" xfId="0" applyNumberFormat="1" applyFont="1" applyFill="1" applyAlignment="1">
      <alignment vertical="center"/>
    </xf>
    <xf numFmtId="2" fontId="9" fillId="0" borderId="0" xfId="0" applyNumberFormat="1" applyFont="1" applyFill="1" applyBorder="1" applyAlignment="1">
      <alignment horizontal="left" vertical="center"/>
    </xf>
    <xf numFmtId="2" fontId="9" fillId="5" borderId="0" xfId="0" applyNumberFormat="1" applyFont="1" applyFill="1" applyBorder="1" applyAlignment="1">
      <alignment horizontal="right" vertical="center"/>
    </xf>
    <xf numFmtId="176" fontId="7" fillId="5" borderId="0" xfId="0" applyNumberFormat="1" applyFont="1" applyFill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10" fillId="0" borderId="0" xfId="0" applyFont="1" applyAlignment="1">
      <alignment vertical="center"/>
    </xf>
    <xf numFmtId="176" fontId="11" fillId="0" borderId="5" xfId="0" applyNumberFormat="1" applyFont="1" applyBorder="1" applyAlignment="1">
      <alignment vertical="center"/>
    </xf>
    <xf numFmtId="176" fontId="11" fillId="0" borderId="0" xfId="0" applyNumberFormat="1" applyFont="1" applyAlignment="1">
      <alignment vertical="center"/>
    </xf>
    <xf numFmtId="176" fontId="4" fillId="0" borderId="2" xfId="0" applyNumberFormat="1" applyFont="1" applyBorder="1" applyAlignment="1">
      <alignment vertical="center"/>
    </xf>
    <xf numFmtId="2" fontId="11" fillId="0" borderId="2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76" fontId="12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43" fontId="1" fillId="0" borderId="0" xfId="0" applyNumberFormat="1" applyFont="1" applyAlignment="1">
      <alignment vertical="center"/>
    </xf>
    <xf numFmtId="2" fontId="12" fillId="5" borderId="0" xfId="0" applyNumberFormat="1" applyFont="1" applyFill="1" applyAlignment="1">
      <alignment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2" fontId="8" fillId="4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16" fillId="2" borderId="0" xfId="0" applyNumberFormat="1" applyFont="1" applyFill="1" applyAlignment="1">
      <alignment horizontal="center"/>
    </xf>
    <xf numFmtId="176" fontId="7" fillId="0" borderId="0" xfId="0" applyNumberFormat="1" applyFont="1"/>
    <xf numFmtId="176" fontId="7" fillId="0" borderId="0" xfId="0" applyNumberFormat="1" applyFont="1" applyAlignment="1">
      <alignment wrapText="1"/>
    </xf>
    <xf numFmtId="0" fontId="17" fillId="2" borderId="0" xfId="0" applyFont="1" applyFill="1" applyAlignment="1">
      <alignment horizontal="left"/>
    </xf>
    <xf numFmtId="176" fontId="16" fillId="2" borderId="0" xfId="0" applyNumberFormat="1" applyFont="1" applyFill="1" applyAlignment="1">
      <alignment horizontal="center" vertical="center"/>
    </xf>
    <xf numFmtId="176" fontId="18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5" fillId="3" borderId="0" xfId="0" applyFont="1" applyFill="1" applyAlignment="1">
      <alignment vertical="center"/>
    </xf>
    <xf numFmtId="176" fontId="18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76" fontId="7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3" fontId="13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176" fontId="7" fillId="0" borderId="4" xfId="0" applyNumberFormat="1" applyFont="1" applyBorder="1" applyAlignment="1">
      <alignment vertical="center"/>
    </xf>
    <xf numFmtId="0" fontId="14" fillId="2" borderId="0" xfId="0" applyFont="1" applyFill="1" applyAlignment="1">
      <alignment vertical="center" wrapText="1"/>
    </xf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 wrapText="1"/>
    </xf>
    <xf numFmtId="0" fontId="21" fillId="0" borderId="0" xfId="0" applyFont="1" applyAlignment="1">
      <alignment vertical="center"/>
    </xf>
    <xf numFmtId="176" fontId="15" fillId="0" borderId="0" xfId="0" applyNumberFormat="1" applyFont="1" applyAlignment="1">
      <alignment vertical="center"/>
    </xf>
    <xf numFmtId="176" fontId="22" fillId="0" borderId="5" xfId="0" applyNumberFormat="1" applyFont="1" applyBorder="1" applyAlignment="1">
      <alignment vertical="center"/>
    </xf>
    <xf numFmtId="176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76" fontId="24" fillId="0" borderId="0" xfId="0" applyNumberFormat="1" applyFont="1" applyAlignment="1">
      <alignment vertical="center"/>
    </xf>
    <xf numFmtId="176" fontId="23" fillId="0" borderId="2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176" fontId="28" fillId="0" borderId="0" xfId="0" applyNumberFormat="1" applyFont="1" applyAlignment="1">
      <alignment vertical="center"/>
    </xf>
    <xf numFmtId="176" fontId="29" fillId="2" borderId="0" xfId="0" applyNumberFormat="1" applyFont="1" applyFill="1" applyAlignment="1">
      <alignment horizontal="center"/>
    </xf>
    <xf numFmtId="176" fontId="30" fillId="0" borderId="0" xfId="0" applyNumberFormat="1" applyFont="1"/>
    <xf numFmtId="0" fontId="31" fillId="2" borderId="0" xfId="0" applyFont="1" applyFill="1" applyAlignment="1">
      <alignment horizontal="center"/>
    </xf>
    <xf numFmtId="0" fontId="25" fillId="2" borderId="0" xfId="0" applyFont="1" applyFill="1"/>
    <xf numFmtId="176" fontId="29" fillId="2" borderId="0" xfId="0" applyNumberFormat="1" applyFont="1" applyFill="1" applyAlignment="1">
      <alignment horizontal="center" vertical="center"/>
    </xf>
    <xf numFmtId="176" fontId="32" fillId="2" borderId="0" xfId="0" applyNumberFormat="1" applyFont="1" applyFill="1" applyAlignment="1">
      <alignment vertical="center"/>
    </xf>
    <xf numFmtId="0" fontId="31" fillId="2" borderId="0" xfId="0" applyFont="1" applyFill="1" applyAlignment="1">
      <alignment horizontal="center" vertical="center"/>
    </xf>
    <xf numFmtId="0" fontId="33" fillId="3" borderId="0" xfId="0" applyFont="1" applyFill="1" applyAlignment="1">
      <alignment vertical="center"/>
    </xf>
    <xf numFmtId="176" fontId="34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176" fontId="36" fillId="0" borderId="0" xfId="0" applyNumberFormat="1" applyFont="1" applyAlignment="1">
      <alignment vertical="center"/>
    </xf>
    <xf numFmtId="0" fontId="0" fillId="2" borderId="0" xfId="0" applyFill="1" applyAlignment="1">
      <alignment vertical="center"/>
    </xf>
    <xf numFmtId="176" fontId="36" fillId="3" borderId="0" xfId="0" applyNumberFormat="1" applyFont="1" applyFill="1" applyAlignment="1">
      <alignment vertical="center"/>
    </xf>
    <xf numFmtId="176" fontId="36" fillId="0" borderId="1" xfId="0" applyNumberFormat="1" applyFont="1" applyBorder="1" applyAlignment="1">
      <alignment vertical="center"/>
    </xf>
    <xf numFmtId="0" fontId="37" fillId="0" borderId="0" xfId="0" applyFont="1" applyAlignment="1">
      <alignment vertical="center"/>
    </xf>
    <xf numFmtId="4" fontId="36" fillId="0" borderId="0" xfId="0" applyNumberFormat="1" applyFont="1" applyAlignment="1">
      <alignment vertical="center"/>
    </xf>
    <xf numFmtId="4" fontId="36" fillId="3" borderId="0" xfId="0" applyNumberFormat="1" applyFont="1" applyFill="1" applyAlignment="1">
      <alignment vertical="center"/>
    </xf>
    <xf numFmtId="0" fontId="36" fillId="0" borderId="0" xfId="0" applyFont="1" applyAlignment="1">
      <alignment vertical="center" wrapText="1"/>
    </xf>
    <xf numFmtId="176" fontId="36" fillId="6" borderId="0" xfId="0" applyNumberFormat="1" applyFont="1" applyFill="1" applyAlignment="1">
      <alignment vertical="center"/>
    </xf>
    <xf numFmtId="176" fontId="36" fillId="6" borderId="1" xfId="0" applyNumberFormat="1" applyFont="1" applyFill="1" applyBorder="1" applyAlignment="1">
      <alignment vertical="center"/>
    </xf>
    <xf numFmtId="176" fontId="36" fillId="0" borderId="4" xfId="0" applyNumberFormat="1" applyFont="1" applyBorder="1" applyAlignment="1">
      <alignment vertical="center"/>
    </xf>
    <xf numFmtId="0" fontId="35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176" fontId="35" fillId="0" borderId="0" xfId="0" applyNumberFormat="1" applyFont="1" applyAlignment="1">
      <alignment vertical="center"/>
    </xf>
    <xf numFmtId="176" fontId="35" fillId="0" borderId="5" xfId="0" applyNumberFormat="1" applyFont="1" applyBorder="1" applyAlignment="1">
      <alignment vertical="center"/>
    </xf>
    <xf numFmtId="176" fontId="26" fillId="0" borderId="0" xfId="0" applyNumberFormat="1" applyFont="1" applyAlignment="1">
      <alignment vertical="center"/>
    </xf>
    <xf numFmtId="176" fontId="26" fillId="3" borderId="0" xfId="0" applyNumberFormat="1" applyFont="1" applyFill="1" applyAlignment="1">
      <alignment vertical="center"/>
    </xf>
    <xf numFmtId="176" fontId="26" fillId="7" borderId="0" xfId="0" applyNumberFormat="1" applyFont="1" applyFill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zoomScale="90" zoomScaleNormal="90" topLeftCell="A38" workbookViewId="0">
      <selection activeCell="D26" sqref="D26"/>
    </sheetView>
  </sheetViews>
  <sheetFormatPr defaultColWidth="8.77777777777778" defaultRowHeight="14.4"/>
  <cols>
    <col min="1" max="1" width="8.77777777777778" style="82"/>
    <col min="2" max="2" width="17.5555555555556" style="82" customWidth="1"/>
    <col min="3" max="3" width="48.6666666666667" style="82" customWidth="1"/>
    <col min="4" max="4" width="16.4444444444444" style="82" customWidth="1"/>
    <col min="5" max="5" width="16.5555555555556" style="82" customWidth="1"/>
    <col min="6" max="6" width="19.3333333333333" style="82" customWidth="1"/>
    <col min="7" max="7" width="2.77777777777778" style="82" customWidth="1"/>
    <col min="8" max="8" width="50.8888888888889" style="82" customWidth="1"/>
    <col min="9" max="16384" width="8.77777777777778" style="82"/>
  </cols>
  <sheetData>
    <row r="1" ht="16.2" spans="2:9">
      <c r="B1" s="83" t="s">
        <v>0</v>
      </c>
      <c r="C1" s="83"/>
      <c r="D1" s="84"/>
      <c r="E1" s="84"/>
    </row>
    <row r="2" s="80" customFormat="1" ht="25.5" customHeight="1" spans="2:9">
      <c r="B2" s="81"/>
      <c r="C2" s="81"/>
      <c r="D2" s="85" t="s">
        <v>1</v>
      </c>
      <c r="E2" s="86"/>
      <c r="F2" s="87" t="s">
        <v>2</v>
      </c>
      <c r="G2" s="49"/>
      <c r="H2" s="88" t="s">
        <v>3</v>
      </c>
    </row>
    <row r="3" s="80" customFormat="1" ht="14.55" customHeight="1" spans="2:9">
      <c r="B3" s="81"/>
      <c r="C3" s="81"/>
      <c r="D3" s="89" t="s">
        <v>4</v>
      </c>
      <c r="E3" s="90"/>
      <c r="F3" s="91" t="s">
        <v>5</v>
      </c>
      <c r="G3" s="49"/>
    </row>
    <row r="4" s="80" customFormat="1" ht="13.8" hidden="1" spans="2:9">
      <c r="B4" s="92" t="s">
        <v>6</v>
      </c>
      <c r="C4" s="81"/>
      <c r="D4" s="93"/>
      <c r="E4" s="93"/>
      <c r="F4" s="94"/>
    </row>
    <row r="5" s="80" customFormat="1" spans="2:9">
      <c r="B5" s="95" t="s">
        <v>7</v>
      </c>
      <c r="C5" s="96"/>
      <c r="D5" s="97"/>
      <c r="E5" s="97"/>
      <c r="F5" s="82"/>
      <c r="G5" s="82"/>
      <c r="H5" s="82"/>
    </row>
    <row r="6" s="80" customFormat="1" spans="2:9">
      <c r="B6" s="96"/>
      <c r="C6" s="96" t="s">
        <v>8</v>
      </c>
      <c r="D6" s="97">
        <v>2717</v>
      </c>
      <c r="E6" s="97"/>
      <c r="F6" s="82"/>
      <c r="G6" s="82"/>
      <c r="H6" s="98" t="s">
        <v>9</v>
      </c>
      <c r="I6" s="94"/>
    </row>
    <row r="7" s="80" customFormat="1" spans="2:9">
      <c r="B7" s="96"/>
      <c r="C7" s="96" t="s">
        <v>10</v>
      </c>
      <c r="D7" s="97">
        <v>2971</v>
      </c>
      <c r="E7" s="97"/>
      <c r="F7" s="82"/>
      <c r="G7" s="82"/>
      <c r="H7" s="98" t="s">
        <v>9</v>
      </c>
      <c r="I7" s="94"/>
    </row>
    <row r="8" s="80" customFormat="1" spans="2:9">
      <c r="B8" s="96"/>
      <c r="C8" s="96" t="s">
        <v>11</v>
      </c>
      <c r="D8" s="99"/>
      <c r="E8" s="97"/>
      <c r="F8" s="82"/>
      <c r="G8" s="82"/>
      <c r="H8" s="98" t="s">
        <v>12</v>
      </c>
      <c r="I8" s="94"/>
    </row>
    <row r="9" s="80" customFormat="1" spans="2:9">
      <c r="B9" s="96"/>
      <c r="C9" s="96" t="s">
        <v>13</v>
      </c>
      <c r="D9" s="97">
        <v>2830</v>
      </c>
      <c r="E9" s="97"/>
      <c r="F9" s="82"/>
      <c r="G9" s="82"/>
      <c r="H9" s="98" t="s">
        <v>9</v>
      </c>
      <c r="I9" s="94"/>
    </row>
    <row r="10" s="80" customFormat="1" spans="2:9">
      <c r="B10" s="96"/>
      <c r="C10" s="96" t="s">
        <v>14</v>
      </c>
      <c r="D10" s="97">
        <v>4628</v>
      </c>
      <c r="E10" s="97"/>
      <c r="F10" s="82"/>
      <c r="G10" s="82"/>
      <c r="H10" s="98" t="s">
        <v>9</v>
      </c>
      <c r="I10" s="94"/>
    </row>
    <row r="11" s="80" customFormat="1" spans="2:9">
      <c r="B11" s="96"/>
      <c r="C11" s="96" t="s">
        <v>15</v>
      </c>
      <c r="D11" s="97">
        <v>10201</v>
      </c>
      <c r="E11" s="97"/>
      <c r="F11" s="82"/>
      <c r="G11" s="82"/>
      <c r="H11" s="98" t="s">
        <v>9</v>
      </c>
      <c r="I11" s="94"/>
    </row>
    <row r="12" s="80" customFormat="1" spans="2:9">
      <c r="B12" s="96"/>
      <c r="C12" s="96" t="s">
        <v>16</v>
      </c>
      <c r="D12" s="97">
        <v>19190</v>
      </c>
      <c r="E12" s="97"/>
      <c r="F12" s="82"/>
      <c r="G12" s="82"/>
      <c r="H12" s="98" t="s">
        <v>9</v>
      </c>
      <c r="I12" s="94"/>
    </row>
    <row r="13" s="80" customFormat="1" spans="2:9">
      <c r="B13" s="96"/>
      <c r="C13" s="96" t="s">
        <v>17</v>
      </c>
      <c r="D13" s="97">
        <v>993</v>
      </c>
      <c r="E13" s="97"/>
      <c r="F13" s="82"/>
      <c r="G13" s="82"/>
      <c r="H13" s="98" t="s">
        <v>9</v>
      </c>
      <c r="I13" s="94"/>
    </row>
    <row r="14" s="80" customFormat="1" spans="2:9">
      <c r="B14" s="96"/>
      <c r="C14" s="96" t="s">
        <v>18</v>
      </c>
      <c r="D14" s="97">
        <v>2700</v>
      </c>
      <c r="E14" s="97"/>
      <c r="F14" s="82"/>
      <c r="G14" s="82"/>
      <c r="H14" s="98" t="s">
        <v>9</v>
      </c>
      <c r="I14" s="94"/>
    </row>
    <row r="15" s="80" customFormat="1" spans="2:9">
      <c r="B15" s="96"/>
      <c r="C15" s="96" t="s">
        <v>19</v>
      </c>
      <c r="D15" s="97">
        <v>3846</v>
      </c>
      <c r="E15" s="97"/>
      <c r="F15" s="82"/>
      <c r="G15" s="82"/>
      <c r="H15" s="98" t="s">
        <v>20</v>
      </c>
      <c r="I15" s="94"/>
    </row>
    <row r="16" s="80" customFormat="1" spans="2:9">
      <c r="B16" s="96"/>
      <c r="C16" s="96"/>
      <c r="D16" s="100"/>
      <c r="E16" s="97">
        <f>SUM(D6:D16)</f>
        <v>50076</v>
      </c>
      <c r="F16" s="101">
        <v>61621.34</v>
      </c>
      <c r="G16" s="82"/>
      <c r="H16" s="98"/>
      <c r="I16" s="94"/>
    </row>
    <row r="17" s="80" customFormat="1" spans="1:9">
      <c r="B17" s="95" t="s">
        <v>21</v>
      </c>
      <c r="C17" s="96"/>
      <c r="D17" s="97"/>
      <c r="E17" s="97"/>
      <c r="F17" s="101"/>
      <c r="G17" s="82"/>
      <c r="H17" s="98"/>
      <c r="I17" s="94"/>
    </row>
    <row r="18" s="80" customFormat="1" spans="1:9">
      <c r="B18" s="96"/>
      <c r="C18" s="96" t="s">
        <v>22</v>
      </c>
      <c r="D18" s="102">
        <v>5388.62</v>
      </c>
      <c r="E18" s="97"/>
      <c r="F18" s="101"/>
      <c r="G18" s="82"/>
      <c r="H18" s="98" t="s">
        <v>9</v>
      </c>
      <c r="I18" s="94"/>
    </row>
    <row r="19" s="80" customFormat="1" spans="1:9">
      <c r="B19" s="96"/>
      <c r="C19" s="96" t="s">
        <v>23</v>
      </c>
      <c r="D19" s="102">
        <v>5976.86</v>
      </c>
      <c r="E19" s="97"/>
      <c r="F19" s="101"/>
      <c r="G19" s="82"/>
      <c r="H19" s="98" t="s">
        <v>9</v>
      </c>
      <c r="I19" s="94"/>
    </row>
    <row r="20" s="80" customFormat="1" spans="1:9">
      <c r="B20" s="96"/>
      <c r="C20" s="96" t="s">
        <v>24</v>
      </c>
      <c r="D20" s="97">
        <v>500</v>
      </c>
      <c r="E20" s="97"/>
      <c r="F20" s="101">
        <v>15659.43</v>
      </c>
      <c r="G20" s="82"/>
      <c r="H20" s="98" t="s">
        <v>25</v>
      </c>
      <c r="I20" s="94"/>
    </row>
    <row r="21" s="80" customFormat="1" spans="1:9">
      <c r="B21" s="96"/>
      <c r="C21" s="96"/>
      <c r="D21" s="82"/>
      <c r="E21" s="97">
        <f>SUM(D18:D20)</f>
        <v>11865.48</v>
      </c>
      <c r="F21" s="101"/>
      <c r="G21" s="82"/>
      <c r="H21" s="82"/>
    </row>
    <row r="22" s="80" customFormat="1" spans="1:9">
      <c r="B22" s="82"/>
      <c r="C22" s="82"/>
      <c r="D22" s="82"/>
      <c r="E22" s="82"/>
      <c r="F22" s="101"/>
      <c r="G22" s="82"/>
      <c r="H22" s="82"/>
    </row>
    <row r="23" s="80" customFormat="1" spans="1:9">
      <c r="B23" s="95" t="s">
        <v>26</v>
      </c>
      <c r="C23" s="96"/>
      <c r="D23" s="97"/>
      <c r="E23" s="97"/>
      <c r="F23" s="101"/>
      <c r="G23" s="82"/>
      <c r="H23" s="82"/>
    </row>
    <row r="24" s="80" customFormat="1" spans="1:9">
      <c r="A24" s="80" t="s">
        <v>27</v>
      </c>
      <c r="B24" s="95"/>
      <c r="C24" s="96" t="s">
        <v>28</v>
      </c>
      <c r="D24" s="97">
        <v>3600</v>
      </c>
      <c r="E24" s="97"/>
      <c r="F24" s="101"/>
      <c r="G24" s="82"/>
      <c r="H24" s="82" t="s">
        <v>29</v>
      </c>
    </row>
    <row r="25" s="80" customFormat="1" spans="1:9">
      <c r="A25" s="80" t="s">
        <v>30</v>
      </c>
      <c r="B25" s="95"/>
      <c r="C25" s="96" t="s">
        <v>31</v>
      </c>
      <c r="D25" s="103"/>
      <c r="E25" s="97"/>
      <c r="F25" s="101"/>
      <c r="G25" s="82"/>
      <c r="H25" s="98" t="s">
        <v>12</v>
      </c>
    </row>
    <row r="26" s="80" customFormat="1" spans="1:9">
      <c r="A26" s="80" t="s">
        <v>32</v>
      </c>
      <c r="B26" s="96"/>
      <c r="C26" s="96" t="s">
        <v>33</v>
      </c>
      <c r="D26" s="99">
        <v>500</v>
      </c>
      <c r="E26" s="97"/>
      <c r="F26" s="101"/>
      <c r="G26" s="82"/>
      <c r="H26" s="98" t="s">
        <v>34</v>
      </c>
    </row>
    <row r="27" s="80" customFormat="1" spans="1:9">
      <c r="A27" s="80" t="s">
        <v>35</v>
      </c>
      <c r="B27" s="96"/>
      <c r="C27" s="96" t="s">
        <v>36</v>
      </c>
      <c r="D27" s="97">
        <v>2000</v>
      </c>
      <c r="E27" s="97"/>
      <c r="F27" s="101"/>
      <c r="G27" s="82"/>
      <c r="H27" s="98" t="s">
        <v>9</v>
      </c>
    </row>
    <row r="28" s="80" customFormat="1" spans="1:9">
      <c r="A28" s="80" t="s">
        <v>37</v>
      </c>
      <c r="B28" s="96"/>
      <c r="C28" s="96" t="s">
        <v>38</v>
      </c>
      <c r="D28" s="97">
        <v>500</v>
      </c>
      <c r="E28" s="97"/>
      <c r="F28" s="101"/>
      <c r="G28" s="82"/>
      <c r="H28" s="98" t="s">
        <v>9</v>
      </c>
    </row>
    <row r="29" s="80" customFormat="1" spans="1:9">
      <c r="A29" s="80" t="s">
        <v>39</v>
      </c>
      <c r="B29" s="96"/>
      <c r="C29" s="96" t="s">
        <v>40</v>
      </c>
      <c r="D29" s="97">
        <v>9900</v>
      </c>
      <c r="E29" s="97"/>
      <c r="F29" s="101"/>
      <c r="G29" s="82"/>
      <c r="H29" s="98" t="s">
        <v>9</v>
      </c>
    </row>
    <row r="30" s="80" customFormat="1" spans="1:9">
      <c r="A30" s="80" t="s">
        <v>41</v>
      </c>
      <c r="B30" s="96" t="s">
        <v>42</v>
      </c>
      <c r="C30" s="96" t="s">
        <v>43</v>
      </c>
      <c r="D30" s="97">
        <v>9411</v>
      </c>
      <c r="E30" s="97"/>
      <c r="F30" s="101"/>
      <c r="G30" s="82"/>
      <c r="H30" s="98"/>
    </row>
    <row r="31" s="80" customFormat="1" spans="1:9">
      <c r="A31" s="80" t="s">
        <v>44</v>
      </c>
      <c r="B31" s="96"/>
      <c r="C31" s="96" t="s">
        <v>45</v>
      </c>
      <c r="D31" s="97">
        <v>1000</v>
      </c>
      <c r="E31" s="97"/>
      <c r="F31" s="101"/>
      <c r="G31" s="82"/>
      <c r="H31" s="98" t="s">
        <v>9</v>
      </c>
    </row>
    <row r="32" s="80" customFormat="1" spans="1:9">
      <c r="A32" s="80" t="s">
        <v>46</v>
      </c>
      <c r="B32" s="96"/>
      <c r="C32" s="96" t="s">
        <v>47</v>
      </c>
      <c r="D32" s="97">
        <v>3368</v>
      </c>
      <c r="E32" s="97"/>
      <c r="F32" s="101"/>
      <c r="G32" s="82"/>
      <c r="H32" s="98" t="s">
        <v>9</v>
      </c>
    </row>
    <row r="33" s="80" customFormat="1" spans="1:8">
      <c r="A33" s="80" t="s">
        <v>48</v>
      </c>
      <c r="B33" s="96"/>
      <c r="C33" s="96" t="s">
        <v>49</v>
      </c>
      <c r="D33" s="97">
        <v>1000</v>
      </c>
      <c r="E33" s="97"/>
      <c r="F33" s="101"/>
      <c r="G33" s="82"/>
      <c r="H33" s="98" t="s">
        <v>9</v>
      </c>
    </row>
    <row r="34" s="80" customFormat="1" spans="1:8">
      <c r="A34" s="80" t="s">
        <v>50</v>
      </c>
      <c r="B34" s="96"/>
      <c r="C34" s="96" t="s">
        <v>51</v>
      </c>
      <c r="D34" s="97">
        <v>500</v>
      </c>
      <c r="E34" s="97"/>
      <c r="F34" s="101"/>
      <c r="G34" s="82"/>
      <c r="H34" s="98" t="s">
        <v>9</v>
      </c>
    </row>
    <row r="35" s="80" customFormat="1" spans="1:8">
      <c r="A35" s="80" t="s">
        <v>52</v>
      </c>
      <c r="B35" s="96"/>
      <c r="C35" s="96" t="s">
        <v>53</v>
      </c>
      <c r="D35" s="97">
        <v>120</v>
      </c>
      <c r="E35" s="97"/>
      <c r="F35" s="101"/>
      <c r="G35" s="82"/>
      <c r="H35" s="98" t="s">
        <v>9</v>
      </c>
    </row>
    <row r="36" s="80" customFormat="1" spans="1:8">
      <c r="A36" s="80" t="s">
        <v>54</v>
      </c>
      <c r="B36" s="96"/>
      <c r="C36" s="96" t="s">
        <v>55</v>
      </c>
      <c r="D36" s="97">
        <v>2467</v>
      </c>
      <c r="E36" s="97"/>
      <c r="F36" s="101"/>
      <c r="G36" s="82"/>
      <c r="H36" s="98" t="s">
        <v>9</v>
      </c>
    </row>
    <row r="37" s="80" customFormat="1" spans="1:8">
      <c r="A37" s="80" t="s">
        <v>56</v>
      </c>
      <c r="B37" s="96"/>
      <c r="C37" s="96" t="s">
        <v>57</v>
      </c>
      <c r="D37" s="97">
        <v>942</v>
      </c>
      <c r="E37" s="97"/>
      <c r="F37" s="101"/>
      <c r="G37" s="82"/>
      <c r="H37" s="98" t="s">
        <v>9</v>
      </c>
    </row>
    <row r="38" s="80" customFormat="1" spans="1:8">
      <c r="A38" s="80" t="s">
        <v>58</v>
      </c>
      <c r="B38" s="96"/>
      <c r="C38" s="96" t="s">
        <v>59</v>
      </c>
      <c r="D38" s="97">
        <v>400</v>
      </c>
      <c r="E38" s="97"/>
      <c r="F38" s="101"/>
      <c r="G38" s="82"/>
      <c r="H38" s="98" t="s">
        <v>9</v>
      </c>
    </row>
    <row r="39" s="80" customFormat="1" spans="1:8">
      <c r="A39" s="80" t="s">
        <v>60</v>
      </c>
      <c r="B39" s="96"/>
      <c r="C39" s="96" t="s">
        <v>61</v>
      </c>
      <c r="D39" s="97">
        <v>2000</v>
      </c>
      <c r="E39" s="97"/>
      <c r="F39" s="101"/>
      <c r="G39" s="82"/>
      <c r="H39" s="98" t="s">
        <v>9</v>
      </c>
    </row>
    <row r="40" s="80" customFormat="1" spans="1:8">
      <c r="A40" s="80" t="s">
        <v>62</v>
      </c>
      <c r="B40" s="96"/>
      <c r="C40" s="96" t="s">
        <v>63</v>
      </c>
      <c r="D40" s="97">
        <v>4000</v>
      </c>
      <c r="E40" s="97"/>
      <c r="F40" s="101"/>
      <c r="G40" s="82"/>
      <c r="H40" s="82" t="s">
        <v>64</v>
      </c>
    </row>
    <row r="41" s="80" customFormat="1" spans="1:8">
      <c r="A41" s="80" t="s">
        <v>65</v>
      </c>
      <c r="B41" s="96"/>
      <c r="C41" s="96" t="s">
        <v>66</v>
      </c>
      <c r="D41" s="97">
        <v>4000</v>
      </c>
      <c r="E41" s="97"/>
      <c r="F41" s="101"/>
      <c r="G41" s="82"/>
      <c r="H41" s="82" t="s">
        <v>64</v>
      </c>
    </row>
    <row r="42" s="80" customFormat="1" spans="1:8">
      <c r="A42" s="80" t="s">
        <v>67</v>
      </c>
      <c r="B42" s="96"/>
      <c r="C42" s="96" t="s">
        <v>68</v>
      </c>
      <c r="D42" s="97">
        <v>1100</v>
      </c>
      <c r="E42" s="97"/>
      <c r="F42" s="101"/>
      <c r="G42" s="82"/>
      <c r="H42" s="82" t="s">
        <v>64</v>
      </c>
    </row>
    <row r="43" s="80" customFormat="1" spans="1:8">
      <c r="A43" s="80" t="s">
        <v>69</v>
      </c>
      <c r="B43" s="96"/>
      <c r="C43" s="96" t="s">
        <v>70</v>
      </c>
      <c r="D43" s="97">
        <v>3700</v>
      </c>
      <c r="E43" s="97"/>
      <c r="F43" s="101"/>
      <c r="G43" s="82"/>
      <c r="H43" s="82" t="s">
        <v>64</v>
      </c>
    </row>
    <row r="44" s="80" customFormat="1" spans="1:8">
      <c r="A44" s="80" t="s">
        <v>71</v>
      </c>
      <c r="B44" s="96"/>
      <c r="C44" s="96" t="s">
        <v>72</v>
      </c>
      <c r="D44" s="97">
        <v>133</v>
      </c>
      <c r="E44" s="97"/>
      <c r="F44" s="101"/>
      <c r="G44" s="82"/>
      <c r="H44" s="82"/>
    </row>
    <row r="45" s="80" customFormat="1" ht="31.95" customHeight="1" spans="1:8">
      <c r="A45" s="80" t="s">
        <v>73</v>
      </c>
      <c r="B45" s="96"/>
      <c r="C45" s="104" t="s">
        <v>74</v>
      </c>
      <c r="D45" s="97">
        <v>2171</v>
      </c>
      <c r="E45" s="97"/>
      <c r="F45" s="101"/>
      <c r="G45" s="82"/>
      <c r="H45" s="82" t="s">
        <v>75</v>
      </c>
    </row>
    <row r="46" s="80" customFormat="1" spans="1:8">
      <c r="A46" s="80" t="s">
        <v>76</v>
      </c>
      <c r="B46" s="96" t="s">
        <v>77</v>
      </c>
      <c r="C46" s="96" t="s">
        <v>78</v>
      </c>
      <c r="D46" s="97">
        <v>3729</v>
      </c>
      <c r="E46" s="97"/>
      <c r="F46" s="101"/>
      <c r="G46" s="82"/>
      <c r="H46" s="82"/>
    </row>
    <row r="47" s="80" customFormat="1" spans="1:8">
      <c r="A47" s="80" t="s">
        <v>79</v>
      </c>
      <c r="B47" s="96"/>
      <c r="C47" s="96" t="s">
        <v>80</v>
      </c>
      <c r="D47" s="97">
        <v>110</v>
      </c>
      <c r="E47" s="97"/>
      <c r="F47" s="101"/>
      <c r="G47" s="82"/>
      <c r="H47" s="82"/>
    </row>
    <row r="48" s="80" customFormat="1" spans="1:8">
      <c r="A48" s="80" t="s">
        <v>81</v>
      </c>
      <c r="B48" s="96"/>
      <c r="C48" s="96" t="s">
        <v>82</v>
      </c>
      <c r="D48" s="97">
        <v>2209</v>
      </c>
      <c r="E48" s="97"/>
      <c r="F48" s="101"/>
      <c r="G48" s="82"/>
      <c r="H48" s="82" t="s">
        <v>83</v>
      </c>
    </row>
    <row r="49" s="80" customFormat="1" spans="1:8">
      <c r="A49" s="80" t="s">
        <v>84</v>
      </c>
      <c r="B49" s="96" t="s">
        <v>85</v>
      </c>
      <c r="C49" s="96" t="s">
        <v>86</v>
      </c>
      <c r="D49" s="97">
        <v>116</v>
      </c>
      <c r="E49" s="97"/>
      <c r="F49" s="101"/>
      <c r="G49" s="82"/>
      <c r="H49" s="82"/>
    </row>
    <row r="50" s="80" customFormat="1" spans="1:8">
      <c r="A50" s="80" t="s">
        <v>87</v>
      </c>
      <c r="B50" s="96"/>
      <c r="C50" s="96" t="s">
        <v>88</v>
      </c>
      <c r="D50" s="99"/>
      <c r="E50" s="97"/>
      <c r="F50" s="101"/>
      <c r="G50" s="82"/>
      <c r="H50" s="82" t="s">
        <v>89</v>
      </c>
    </row>
    <row r="51" s="80" customFormat="1" spans="1:8">
      <c r="A51" s="80" t="s">
        <v>90</v>
      </c>
      <c r="B51" s="96"/>
      <c r="C51" s="96" t="s">
        <v>91</v>
      </c>
      <c r="D51" s="105">
        <v>1715</v>
      </c>
      <c r="E51" s="97"/>
      <c r="F51" s="101"/>
      <c r="G51" s="82"/>
      <c r="H51" s="82" t="s">
        <v>92</v>
      </c>
    </row>
    <row r="52" s="80" customFormat="1" spans="1:8">
      <c r="A52" s="80" t="s">
        <v>93</v>
      </c>
      <c r="B52" s="96"/>
      <c r="C52" s="96" t="s">
        <v>94</v>
      </c>
      <c r="D52" s="105">
        <v>1241</v>
      </c>
      <c r="E52" s="97"/>
      <c r="F52" s="101"/>
      <c r="G52" s="82"/>
      <c r="H52" s="82"/>
    </row>
    <row r="53" s="80" customFormat="1" spans="1:8">
      <c r="A53" s="80" t="s">
        <v>95</v>
      </c>
      <c r="B53" s="96"/>
      <c r="C53" s="96" t="s">
        <v>96</v>
      </c>
      <c r="D53" s="106">
        <v>765.98</v>
      </c>
      <c r="E53" s="97">
        <f>SUM(D24:D53)</f>
        <v>62697.98</v>
      </c>
      <c r="F53" s="101">
        <v>57108.47</v>
      </c>
      <c r="G53" s="82"/>
      <c r="H53" s="82" t="s">
        <v>97</v>
      </c>
    </row>
    <row r="54" s="80" customFormat="1" spans="1:8">
      <c r="B54" s="95" t="s">
        <v>98</v>
      </c>
      <c r="C54" s="96"/>
      <c r="D54" s="97"/>
      <c r="E54" s="97"/>
      <c r="F54" s="101"/>
      <c r="G54" s="82"/>
      <c r="H54" s="82"/>
    </row>
    <row r="55" s="80" customFormat="1" spans="1:8">
      <c r="A55" s="80" t="s">
        <v>99</v>
      </c>
      <c r="B55" s="96"/>
      <c r="C55" s="96" t="s">
        <v>100</v>
      </c>
      <c r="D55" s="97">
        <v>14100</v>
      </c>
      <c r="E55" s="97"/>
      <c r="F55" s="101"/>
      <c r="G55" s="82"/>
      <c r="H55" s="98" t="s">
        <v>9</v>
      </c>
    </row>
    <row r="56" s="80" customFormat="1" spans="1:8">
      <c r="A56" s="80" t="s">
        <v>101</v>
      </c>
      <c r="B56" s="96"/>
      <c r="C56" s="96" t="s">
        <v>102</v>
      </c>
      <c r="D56" s="97">
        <v>6800</v>
      </c>
      <c r="E56" s="97"/>
      <c r="F56" s="101"/>
      <c r="G56" s="82"/>
      <c r="H56" s="98" t="s">
        <v>9</v>
      </c>
    </row>
    <row r="57" s="80" customFormat="1" spans="1:8">
      <c r="B57" s="96"/>
      <c r="C57" s="96"/>
      <c r="D57" s="107"/>
      <c r="E57" s="97">
        <f>SUM(D55:D56)</f>
        <v>20900</v>
      </c>
      <c r="F57" s="101">
        <v>27051.39</v>
      </c>
      <c r="G57" s="82"/>
      <c r="H57" s="98"/>
    </row>
    <row r="58" s="80" customFormat="1" spans="1:8">
      <c r="B58" s="95" t="s">
        <v>103</v>
      </c>
      <c r="C58" s="96"/>
      <c r="D58" s="97"/>
      <c r="E58" s="97"/>
      <c r="F58" s="101"/>
      <c r="G58" s="82"/>
      <c r="H58" s="98"/>
    </row>
    <row r="59" s="80" customFormat="1" spans="1:8">
      <c r="A59" s="80" t="s">
        <v>104</v>
      </c>
      <c r="B59" s="95"/>
      <c r="C59" s="96" t="s">
        <v>105</v>
      </c>
      <c r="D59" s="99"/>
      <c r="E59" s="97"/>
      <c r="F59" s="101"/>
      <c r="G59" s="82"/>
      <c r="H59" s="98" t="s">
        <v>106</v>
      </c>
    </row>
    <row r="60" s="80" customFormat="1" spans="1:8">
      <c r="A60" s="80" t="s">
        <v>107</v>
      </c>
      <c r="B60" s="96"/>
      <c r="C60" s="96" t="s">
        <v>108</v>
      </c>
      <c r="D60" s="97">
        <v>1950</v>
      </c>
      <c r="E60" s="97"/>
      <c r="F60" s="101"/>
      <c r="G60" s="82"/>
      <c r="H60" s="98" t="s">
        <v>109</v>
      </c>
    </row>
    <row r="61" s="80" customFormat="1" spans="1:8">
      <c r="A61" s="80" t="s">
        <v>110</v>
      </c>
      <c r="B61" s="96" t="s">
        <v>111</v>
      </c>
      <c r="C61" s="96" t="s">
        <v>112</v>
      </c>
      <c r="D61" s="97">
        <v>558</v>
      </c>
      <c r="E61" s="97"/>
      <c r="F61" s="101">
        <v>2304.49</v>
      </c>
      <c r="G61" s="82"/>
      <c r="H61" s="98"/>
    </row>
    <row r="62" s="80" customFormat="1" spans="1:8">
      <c r="A62" s="80" t="s">
        <v>113</v>
      </c>
      <c r="B62" s="96"/>
      <c r="C62" s="96" t="s">
        <v>114</v>
      </c>
      <c r="D62" s="97">
        <v>329</v>
      </c>
      <c r="E62" s="82"/>
      <c r="F62" s="101"/>
      <c r="G62" s="82"/>
      <c r="H62" s="98"/>
    </row>
    <row r="63" s="81" customFormat="1" ht="15.45" customHeight="1" spans="1:8">
      <c r="A63" s="80" t="s">
        <v>115</v>
      </c>
      <c r="B63" s="96"/>
      <c r="C63" s="96" t="s">
        <v>116</v>
      </c>
      <c r="D63" s="96">
        <v>175.44</v>
      </c>
      <c r="E63" s="97">
        <f>SUM(D59:D63)</f>
        <v>3012.44</v>
      </c>
      <c r="F63" s="96"/>
      <c r="G63" s="96"/>
      <c r="H63" s="96" t="s">
        <v>117</v>
      </c>
    </row>
    <row r="64" s="80" customFormat="1" spans="1:8">
      <c r="B64" s="108" t="s">
        <v>118</v>
      </c>
      <c r="C64" s="96"/>
      <c r="D64" s="97"/>
      <c r="E64" s="82"/>
      <c r="F64" s="101"/>
      <c r="G64" s="82"/>
      <c r="H64" s="98"/>
    </row>
    <row r="65" s="80" customFormat="1" ht="37.05" customHeight="1" spans="1:8">
      <c r="B65" s="96"/>
      <c r="C65" s="96" t="s">
        <v>119</v>
      </c>
      <c r="D65" s="97">
        <v>5000</v>
      </c>
      <c r="E65" s="97"/>
      <c r="F65" s="101">
        <v>197902.69</v>
      </c>
      <c r="G65" s="82"/>
      <c r="H65" s="109" t="s">
        <v>120</v>
      </c>
    </row>
    <row r="66" s="80" customFormat="1" spans="1:8">
      <c r="A66" s="80" t="s">
        <v>121</v>
      </c>
      <c r="B66" s="96"/>
      <c r="C66" s="96" t="s">
        <v>122</v>
      </c>
      <c r="D66" s="97">
        <v>1</v>
      </c>
      <c r="E66" s="97"/>
      <c r="F66" s="101">
        <v>1000</v>
      </c>
      <c r="G66" s="82"/>
      <c r="H66" s="98" t="s">
        <v>123</v>
      </c>
    </row>
    <row r="67" s="80" customFormat="1" spans="1:8">
      <c r="A67" s="80" t="s">
        <v>124</v>
      </c>
      <c r="B67" s="96"/>
      <c r="C67" s="96" t="s">
        <v>125</v>
      </c>
      <c r="D67" s="97">
        <v>1445</v>
      </c>
      <c r="E67" s="97"/>
      <c r="F67" s="101"/>
      <c r="G67" s="82"/>
      <c r="H67" s="98" t="s">
        <v>126</v>
      </c>
    </row>
    <row r="68" s="80" customFormat="1" spans="1:8">
      <c r="A68" s="80" t="s">
        <v>127</v>
      </c>
      <c r="B68" s="96"/>
      <c r="C68" s="96" t="s">
        <v>128</v>
      </c>
      <c r="D68" s="97">
        <v>875</v>
      </c>
      <c r="E68" s="97">
        <f>SUM(D65:D68)</f>
        <v>7321</v>
      </c>
      <c r="F68" s="101"/>
      <c r="G68" s="82"/>
      <c r="H68" s="98" t="s">
        <v>126</v>
      </c>
    </row>
    <row r="69" s="80" customFormat="1" spans="1:8">
      <c r="B69" s="96"/>
      <c r="C69" s="96"/>
      <c r="D69" s="97"/>
      <c r="E69" s="97"/>
      <c r="F69" s="101"/>
      <c r="G69" s="82"/>
      <c r="H69" s="98"/>
    </row>
    <row r="70" s="80" customFormat="1" spans="1:8">
      <c r="B70" s="96"/>
      <c r="C70" s="96"/>
      <c r="D70" s="97"/>
      <c r="E70" s="97"/>
      <c r="F70" s="101"/>
      <c r="G70" s="82"/>
      <c r="H70" s="82"/>
    </row>
    <row r="71" s="80" customFormat="1" spans="1:8">
      <c r="B71" s="95" t="s">
        <v>129</v>
      </c>
      <c r="C71" s="95"/>
      <c r="D71" s="97"/>
      <c r="E71" s="97"/>
      <c r="F71" s="101"/>
      <c r="G71" s="82"/>
      <c r="H71" s="82"/>
    </row>
    <row r="72" s="80" customFormat="1" spans="1:8">
      <c r="A72" s="80" t="s">
        <v>130</v>
      </c>
      <c r="B72" s="82"/>
      <c r="C72" s="96" t="s">
        <v>131</v>
      </c>
      <c r="D72" s="97">
        <v>1</v>
      </c>
      <c r="E72" s="82"/>
      <c r="F72" s="82"/>
      <c r="G72" s="82"/>
      <c r="H72" s="82"/>
    </row>
    <row r="73" s="80" customFormat="1" spans="1:8">
      <c r="A73" s="80" t="s">
        <v>132</v>
      </c>
      <c r="B73" s="82"/>
      <c r="C73" s="96" t="s">
        <v>133</v>
      </c>
      <c r="D73" s="97">
        <v>1</v>
      </c>
      <c r="E73" s="82"/>
      <c r="F73" s="82"/>
      <c r="G73" s="82"/>
      <c r="H73" s="82"/>
    </row>
    <row r="74" s="80" customFormat="1" spans="1:8">
      <c r="B74" s="82"/>
      <c r="C74" s="82"/>
      <c r="D74" s="82"/>
      <c r="E74" s="97">
        <f>SUM(D72+D73)</f>
        <v>2</v>
      </c>
      <c r="F74" s="82"/>
      <c r="G74" s="82"/>
      <c r="H74" s="82"/>
    </row>
    <row r="75" s="80" customFormat="1" spans="1:8">
      <c r="B75" s="96"/>
      <c r="C75" s="96"/>
      <c r="D75" s="97"/>
      <c r="E75" s="97"/>
      <c r="F75" s="82"/>
      <c r="G75" s="82"/>
      <c r="H75" s="82"/>
    </row>
    <row r="76" s="80" customFormat="1" spans="1:8">
      <c r="B76" s="96"/>
      <c r="C76" s="96"/>
      <c r="D76" s="97"/>
      <c r="E76" s="97"/>
      <c r="F76" s="82"/>
      <c r="G76" s="82"/>
      <c r="H76" s="82"/>
    </row>
    <row r="77" s="80" customFormat="1" spans="1:8">
      <c r="B77" s="96"/>
      <c r="C77" s="96"/>
      <c r="D77" s="97"/>
      <c r="E77" s="97"/>
      <c r="F77" s="82"/>
      <c r="G77" s="82"/>
      <c r="H77" s="82"/>
    </row>
    <row r="78" s="80" customFormat="1" spans="1:8">
      <c r="B78" s="96"/>
      <c r="C78" s="96"/>
      <c r="D78" s="97"/>
      <c r="E78" s="97"/>
      <c r="F78" s="82"/>
      <c r="G78" s="82"/>
      <c r="H78" s="82"/>
    </row>
    <row r="79" s="80" customFormat="1" spans="1:8">
      <c r="B79" s="96"/>
      <c r="C79" s="95" t="s">
        <v>134</v>
      </c>
      <c r="D79" s="110" t="s">
        <v>135</v>
      </c>
      <c r="E79" s="111">
        <f>SUM(E6:E76)</f>
        <v>155874.9</v>
      </c>
      <c r="F79" s="111">
        <f>SUM(F5:F73)</f>
        <v>362647.81</v>
      </c>
      <c r="G79" s="82"/>
      <c r="H79" s="82"/>
    </row>
    <row r="80" s="80" customFormat="1" spans="1:8">
      <c r="B80" s="96"/>
      <c r="C80" s="96"/>
      <c r="D80" s="97"/>
      <c r="E80" s="97"/>
      <c r="F80" s="82"/>
      <c r="G80" s="82"/>
      <c r="H80" s="82"/>
    </row>
    <row r="81" s="80" customFormat="1" ht="13.8" spans="2:5">
      <c r="B81" s="81"/>
      <c r="C81" s="81"/>
      <c r="D81" s="112"/>
      <c r="E81" s="112"/>
    </row>
    <row r="82" s="80" customFormat="1" ht="13.8" spans="2:5">
      <c r="B82" s="81"/>
      <c r="C82" s="81"/>
      <c r="D82" s="112"/>
      <c r="E82" s="112"/>
    </row>
    <row r="83" s="80" customFormat="1" ht="13.8" spans="2:5">
      <c r="B83" s="81"/>
      <c r="C83" s="81" t="s">
        <v>136</v>
      </c>
      <c r="D83" s="113"/>
      <c r="E83" s="112"/>
    </row>
    <row r="84" s="80" customFormat="1" ht="13.8" spans="2:5">
      <c r="B84" s="81"/>
      <c r="C84" s="81" t="s">
        <v>137</v>
      </c>
      <c r="D84" s="114"/>
      <c r="E84" s="112"/>
    </row>
    <row r="85" s="80" customFormat="1" ht="13.8" spans="2:5">
      <c r="B85" s="81"/>
      <c r="C85" s="81"/>
      <c r="D85" s="112"/>
      <c r="E85" s="112"/>
    </row>
    <row r="86" s="80" customFormat="1" ht="13.8" spans="2:5">
      <c r="B86" s="81"/>
      <c r="C86" s="81"/>
      <c r="D86" s="112"/>
      <c r="E86" s="112"/>
    </row>
    <row r="87" s="80" customFormat="1" ht="13.8" spans="2:5">
      <c r="B87" s="81"/>
      <c r="C87" s="81"/>
      <c r="D87" s="112"/>
      <c r="E87" s="112"/>
    </row>
    <row r="88" s="80" customFormat="1" ht="13.8" spans="2:5">
      <c r="B88" s="81"/>
      <c r="C88" s="81"/>
      <c r="D88" s="112"/>
      <c r="E88" s="112"/>
    </row>
    <row r="89" s="80" customFormat="1" ht="13.8" spans="2:5">
      <c r="B89" s="81"/>
      <c r="C89" s="81"/>
      <c r="D89" s="112"/>
      <c r="E89" s="112"/>
    </row>
    <row r="90" s="80" customFormat="1" ht="13.8" spans="2:5">
      <c r="B90" s="81"/>
      <c r="C90" s="81"/>
      <c r="D90" s="112"/>
      <c r="E90" s="112"/>
    </row>
    <row r="91" s="80" customFormat="1" ht="13.8" spans="2:5">
      <c r="B91" s="81"/>
      <c r="C91" s="81"/>
      <c r="D91" s="112"/>
      <c r="E91" s="112"/>
    </row>
    <row r="92" s="80" customFormat="1" ht="13.8" spans="2:5">
      <c r="B92" s="81"/>
      <c r="C92" s="81"/>
      <c r="D92" s="112"/>
      <c r="E92" s="112"/>
    </row>
    <row r="93" s="80" customFormat="1" ht="13.8" spans="2:5">
      <c r="B93" s="81"/>
      <c r="C93" s="81"/>
      <c r="D93" s="112"/>
      <c r="E93" s="112"/>
    </row>
    <row r="94" s="80" customFormat="1" ht="13.8" spans="2:5">
      <c r="B94" s="81"/>
      <c r="C94" s="81"/>
      <c r="D94" s="112"/>
      <c r="E94" s="112"/>
    </row>
    <row r="95" s="80" customFormat="1" ht="13.8"/>
    <row r="96" s="80" customFormat="1" ht="13.8"/>
  </sheetData>
  <pageMargins left="0.511811023622047" right="0.31496062992126" top="0.551181102362205" bottom="0.354330708661417" header="0.118110236220472" footer="0"/>
  <pageSetup paperSize="9" scale="5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opLeftCell="A53" workbookViewId="0">
      <selection activeCell="G83" sqref="G83"/>
    </sheetView>
  </sheetViews>
  <sheetFormatPr defaultColWidth="8.77777777777778" defaultRowHeight="12" outlineLevelCol="7"/>
  <cols>
    <col min="1" max="1" width="8.77777777777778" style="48"/>
    <col min="2" max="2" width="17.5555555555556" style="48" customWidth="1"/>
    <col min="3" max="3" width="37.8888888888889" style="48" customWidth="1"/>
    <col min="4" max="4" width="11.2222222222222" style="48" customWidth="1"/>
    <col min="5" max="5" width="12.7777777777778" style="48" customWidth="1"/>
    <col min="6" max="6" width="12.2222222222222" style="48" customWidth="1"/>
    <col min="7" max="7" width="25.1111111111111" style="49" customWidth="1"/>
    <col min="8" max="16384" width="8.77777777777778" style="48"/>
  </cols>
  <sheetData>
    <row r="1" spans="2:8">
      <c r="B1" s="50" t="s">
        <v>138</v>
      </c>
      <c r="C1" s="50"/>
      <c r="D1" s="51"/>
      <c r="E1" s="51"/>
    </row>
    <row r="2" ht="25.5" customHeight="1" spans="2:8">
      <c r="B2" s="17"/>
      <c r="C2" s="17"/>
      <c r="D2" s="52" t="s">
        <v>1</v>
      </c>
      <c r="E2" s="53"/>
      <c r="F2" s="55" t="s">
        <v>2</v>
      </c>
      <c r="G2" s="55"/>
    </row>
    <row r="3" ht="14.55" customHeight="1" spans="2:8">
      <c r="B3" s="17"/>
      <c r="C3" s="17"/>
      <c r="D3" s="56" t="s">
        <v>4</v>
      </c>
      <c r="E3" s="57"/>
      <c r="F3" s="58" t="s">
        <v>5</v>
      </c>
      <c r="G3" s="58"/>
    </row>
    <row r="4" hidden="1" spans="2:8">
      <c r="B4" s="59" t="s">
        <v>6</v>
      </c>
      <c r="C4" s="17"/>
      <c r="D4" s="60"/>
      <c r="E4" s="60"/>
      <c r="F4" s="61"/>
    </row>
    <row r="5" spans="2:8">
      <c r="B5" s="50" t="s">
        <v>7</v>
      </c>
      <c r="C5" s="17"/>
      <c r="D5" s="51"/>
      <c r="E5" s="51"/>
    </row>
    <row r="6" spans="2:8">
      <c r="B6" s="17"/>
      <c r="C6" s="17" t="s">
        <v>8</v>
      </c>
      <c r="D6" s="51">
        <v>2717</v>
      </c>
      <c r="E6" s="51"/>
      <c r="G6" s="62" t="s">
        <v>9</v>
      </c>
      <c r="H6" s="61"/>
    </row>
    <row r="7" spans="2:8">
      <c r="B7" s="17"/>
      <c r="C7" s="17" t="s">
        <v>10</v>
      </c>
      <c r="D7" s="51">
        <v>2971</v>
      </c>
      <c r="E7" s="51"/>
      <c r="G7" s="62" t="s">
        <v>9</v>
      </c>
      <c r="H7" s="61"/>
    </row>
    <row r="8" spans="2:8">
      <c r="B8" s="17"/>
      <c r="C8" s="17" t="s">
        <v>13</v>
      </c>
      <c r="D8" s="51">
        <v>2830</v>
      </c>
      <c r="E8" s="51"/>
      <c r="G8" s="62" t="s">
        <v>9</v>
      </c>
      <c r="H8" s="61"/>
    </row>
    <row r="9" spans="2:8">
      <c r="B9" s="17"/>
      <c r="C9" s="17" t="s">
        <v>14</v>
      </c>
      <c r="D9" s="51">
        <v>4628</v>
      </c>
      <c r="E9" s="51"/>
      <c r="G9" s="62" t="s">
        <v>9</v>
      </c>
      <c r="H9" s="61"/>
    </row>
    <row r="10" spans="2:8">
      <c r="B10" s="17"/>
      <c r="C10" s="17" t="s">
        <v>15</v>
      </c>
      <c r="D10" s="51">
        <v>10201</v>
      </c>
      <c r="E10" s="51"/>
      <c r="G10" s="62" t="s">
        <v>9</v>
      </c>
      <c r="H10" s="61"/>
    </row>
    <row r="11" spans="2:8">
      <c r="B11" s="17"/>
      <c r="C11" s="17" t="s">
        <v>16</v>
      </c>
      <c r="D11" s="51">
        <v>19190</v>
      </c>
      <c r="E11" s="51"/>
      <c r="G11" s="62" t="s">
        <v>9</v>
      </c>
      <c r="H11" s="61"/>
    </row>
    <row r="12" spans="2:8">
      <c r="B12" s="17"/>
      <c r="C12" s="17" t="s">
        <v>17</v>
      </c>
      <c r="D12" s="51">
        <v>993</v>
      </c>
      <c r="E12" s="51"/>
      <c r="G12" s="62" t="s">
        <v>9</v>
      </c>
      <c r="H12" s="61"/>
    </row>
    <row r="13" spans="2:8">
      <c r="B13" s="17"/>
      <c r="C13" s="17" t="s">
        <v>18</v>
      </c>
      <c r="D13" s="51">
        <v>2700</v>
      </c>
      <c r="E13" s="51"/>
      <c r="G13" s="62" t="s">
        <v>9</v>
      </c>
      <c r="H13" s="61"/>
    </row>
    <row r="14" spans="2:8">
      <c r="B14" s="17"/>
      <c r="C14" s="17" t="s">
        <v>19</v>
      </c>
      <c r="D14" s="51">
        <v>3846</v>
      </c>
      <c r="E14" s="51"/>
      <c r="G14" s="62" t="s">
        <v>20</v>
      </c>
      <c r="H14" s="61"/>
    </row>
    <row r="15" spans="2:8">
      <c r="B15" s="17" t="s">
        <v>139</v>
      </c>
      <c r="C15" s="17" t="s">
        <v>140</v>
      </c>
      <c r="D15" s="51">
        <v>3672</v>
      </c>
      <c r="E15" s="51"/>
      <c r="G15" s="62"/>
      <c r="H15" s="61"/>
    </row>
    <row r="16" spans="2:8">
      <c r="B16" s="17"/>
      <c r="C16" s="17"/>
      <c r="D16" s="63"/>
      <c r="E16" s="51">
        <f>SUM(D6:D16)</f>
        <v>53748</v>
      </c>
      <c r="F16" s="64">
        <v>61621.34</v>
      </c>
      <c r="G16" s="62"/>
      <c r="H16" s="61"/>
    </row>
    <row r="17" spans="1:8">
      <c r="B17" s="50" t="s">
        <v>21</v>
      </c>
      <c r="C17" s="17"/>
      <c r="D17" s="51"/>
      <c r="E17" s="51"/>
      <c r="F17" s="64"/>
      <c r="G17" s="62"/>
      <c r="H17" s="61"/>
    </row>
    <row r="18" spans="1:8">
      <c r="B18" s="17"/>
      <c r="C18" s="17" t="s">
        <v>22</v>
      </c>
      <c r="D18" s="65">
        <v>5388.62</v>
      </c>
      <c r="E18" s="51"/>
      <c r="F18" s="64"/>
      <c r="G18" s="62" t="s">
        <v>9</v>
      </c>
      <c r="H18" s="61"/>
    </row>
    <row r="19" spans="1:8">
      <c r="B19" s="17"/>
      <c r="C19" s="17" t="s">
        <v>23</v>
      </c>
      <c r="D19" s="65">
        <v>5976.86</v>
      </c>
      <c r="E19" s="51"/>
      <c r="F19" s="64"/>
      <c r="G19" s="62" t="s">
        <v>9</v>
      </c>
      <c r="H19" s="61"/>
    </row>
    <row r="20" spans="1:8">
      <c r="B20" s="17"/>
      <c r="C20" s="17" t="s">
        <v>24</v>
      </c>
      <c r="D20" s="51">
        <v>500</v>
      </c>
      <c r="E20" s="51"/>
      <c r="F20" s="64">
        <v>15659.43</v>
      </c>
      <c r="G20" s="62" t="s">
        <v>25</v>
      </c>
      <c r="H20" s="61"/>
    </row>
    <row r="21" spans="1:8">
      <c r="B21" s="17"/>
      <c r="C21" s="17"/>
      <c r="E21" s="51">
        <f>SUM(D18:D20)</f>
        <v>11865.48</v>
      </c>
      <c r="F21" s="64"/>
    </row>
    <row r="22" spans="1:8">
      <c r="B22" s="50" t="s">
        <v>26</v>
      </c>
      <c r="C22" s="17"/>
      <c r="D22" s="51"/>
      <c r="E22" s="51"/>
      <c r="F22" s="64"/>
    </row>
    <row r="23" spans="1:8">
      <c r="A23" s="48" t="s">
        <v>27</v>
      </c>
      <c r="B23" s="50"/>
      <c r="C23" s="17" t="s">
        <v>28</v>
      </c>
      <c r="D23" s="51">
        <v>3600</v>
      </c>
      <c r="E23" s="51"/>
      <c r="F23" s="64"/>
      <c r="G23" s="49" t="s">
        <v>29</v>
      </c>
    </row>
    <row r="24" spans="1:8">
      <c r="A24" s="48" t="s">
        <v>35</v>
      </c>
      <c r="B24" s="17"/>
      <c r="C24" s="17" t="s">
        <v>36</v>
      </c>
      <c r="D24" s="51">
        <v>2000</v>
      </c>
      <c r="E24" s="51"/>
      <c r="F24" s="64"/>
      <c r="G24" s="62" t="s">
        <v>141</v>
      </c>
    </row>
    <row r="25" spans="1:8">
      <c r="A25" s="48" t="s">
        <v>37</v>
      </c>
      <c r="B25" s="17"/>
      <c r="C25" s="17" t="s">
        <v>38</v>
      </c>
      <c r="D25" s="51">
        <v>500</v>
      </c>
      <c r="E25" s="51"/>
      <c r="F25" s="64"/>
      <c r="G25" s="62" t="s">
        <v>141</v>
      </c>
    </row>
    <row r="26" spans="1:8">
      <c r="A26" s="48" t="s">
        <v>39</v>
      </c>
      <c r="B26" s="17"/>
      <c r="C26" s="17" t="s">
        <v>40</v>
      </c>
      <c r="D26" s="51">
        <v>9900</v>
      </c>
      <c r="E26" s="51"/>
      <c r="F26" s="64"/>
      <c r="G26" s="62" t="s">
        <v>141</v>
      </c>
    </row>
    <row r="27" spans="1:8">
      <c r="A27" s="48" t="s">
        <v>41</v>
      </c>
      <c r="B27" s="17" t="s">
        <v>42</v>
      </c>
      <c r="C27" s="17" t="s">
        <v>43</v>
      </c>
      <c r="D27" s="51">
        <v>9411</v>
      </c>
      <c r="E27" s="51"/>
      <c r="F27" s="64"/>
      <c r="G27" s="62"/>
    </row>
    <row r="28" spans="1:8">
      <c r="A28" s="48" t="s">
        <v>44</v>
      </c>
      <c r="B28" s="17"/>
      <c r="C28" s="17" t="s">
        <v>45</v>
      </c>
      <c r="D28" s="51">
        <v>1000</v>
      </c>
      <c r="E28" s="51"/>
      <c r="F28" s="64"/>
      <c r="G28" s="62" t="s">
        <v>141</v>
      </c>
    </row>
    <row r="29" spans="1:8">
      <c r="A29" s="48" t="s">
        <v>46</v>
      </c>
      <c r="B29" s="17"/>
      <c r="C29" s="17" t="s">
        <v>47</v>
      </c>
      <c r="D29" s="51">
        <v>3368</v>
      </c>
      <c r="E29" s="51"/>
      <c r="F29" s="64"/>
      <c r="G29" s="62" t="s">
        <v>141</v>
      </c>
    </row>
    <row r="30" spans="1:8">
      <c r="A30" s="48" t="s">
        <v>48</v>
      </c>
      <c r="B30" s="17"/>
      <c r="C30" s="17" t="s">
        <v>49</v>
      </c>
      <c r="D30" s="51">
        <v>1000</v>
      </c>
      <c r="E30" s="51"/>
      <c r="F30" s="64"/>
      <c r="G30" s="62" t="s">
        <v>141</v>
      </c>
    </row>
    <row r="31" spans="1:8">
      <c r="A31" s="48" t="s">
        <v>50</v>
      </c>
      <c r="B31" s="17"/>
      <c r="C31" s="17" t="s">
        <v>51</v>
      </c>
      <c r="D31" s="51">
        <v>500</v>
      </c>
      <c r="E31" s="51"/>
      <c r="F31" s="64"/>
      <c r="G31" s="62" t="s">
        <v>141</v>
      </c>
    </row>
    <row r="32" spans="1:8">
      <c r="A32" s="48" t="s">
        <v>52</v>
      </c>
      <c r="B32" s="17"/>
      <c r="C32" s="17" t="s">
        <v>53</v>
      </c>
      <c r="D32" s="51">
        <v>120</v>
      </c>
      <c r="E32" s="51"/>
      <c r="F32" s="64"/>
      <c r="G32" s="62" t="s">
        <v>141</v>
      </c>
    </row>
    <row r="33" spans="1:7">
      <c r="A33" s="48" t="s">
        <v>54</v>
      </c>
      <c r="B33" s="17"/>
      <c r="C33" s="17" t="s">
        <v>55</v>
      </c>
      <c r="D33" s="51">
        <v>2467</v>
      </c>
      <c r="E33" s="51"/>
      <c r="F33" s="64"/>
      <c r="G33" s="62" t="s">
        <v>141</v>
      </c>
    </row>
    <row r="34" spans="1:7">
      <c r="A34" s="48" t="s">
        <v>56</v>
      </c>
      <c r="B34" s="17"/>
      <c r="C34" s="17" t="s">
        <v>57</v>
      </c>
      <c r="D34" s="51">
        <v>942</v>
      </c>
      <c r="E34" s="51"/>
      <c r="F34" s="64"/>
      <c r="G34" s="62" t="s">
        <v>141</v>
      </c>
    </row>
    <row r="35" spans="1:7">
      <c r="A35" s="48" t="s">
        <v>58</v>
      </c>
      <c r="B35" s="17"/>
      <c r="C35" s="17" t="s">
        <v>59</v>
      </c>
      <c r="D35" s="51">
        <v>400</v>
      </c>
      <c r="E35" s="51"/>
      <c r="F35" s="64"/>
      <c r="G35" s="62" t="s">
        <v>141</v>
      </c>
    </row>
    <row r="36" spans="1:7">
      <c r="A36" s="48" t="s">
        <v>60</v>
      </c>
      <c r="B36" s="17"/>
      <c r="C36" s="17" t="s">
        <v>61</v>
      </c>
      <c r="D36" s="51">
        <v>2000</v>
      </c>
      <c r="E36" s="51"/>
      <c r="F36" s="64"/>
      <c r="G36" s="62" t="s">
        <v>141</v>
      </c>
    </row>
    <row r="37" spans="1:7">
      <c r="A37" s="48" t="s">
        <v>62</v>
      </c>
      <c r="B37" s="17"/>
      <c r="C37" s="17" t="s">
        <v>63</v>
      </c>
      <c r="D37" s="51">
        <v>4000</v>
      </c>
      <c r="E37" s="51"/>
      <c r="F37" s="64"/>
      <c r="G37" s="49" t="s">
        <v>64</v>
      </c>
    </row>
    <row r="38" spans="1:7">
      <c r="A38" s="48" t="s">
        <v>65</v>
      </c>
      <c r="B38" s="17"/>
      <c r="C38" s="17" t="s">
        <v>66</v>
      </c>
      <c r="D38" s="51">
        <v>4000</v>
      </c>
      <c r="E38" s="51"/>
      <c r="F38" s="64"/>
      <c r="G38" s="49" t="s">
        <v>64</v>
      </c>
    </row>
    <row r="39" spans="1:7">
      <c r="A39" s="48" t="s">
        <v>67</v>
      </c>
      <c r="B39" s="17"/>
      <c r="C39" s="17" t="s">
        <v>68</v>
      </c>
      <c r="D39" s="51">
        <v>1100</v>
      </c>
      <c r="E39" s="51"/>
      <c r="F39" s="64"/>
      <c r="G39" s="49" t="s">
        <v>64</v>
      </c>
    </row>
    <row r="40" spans="1:7">
      <c r="A40" s="48" t="s">
        <v>69</v>
      </c>
      <c r="B40" s="17"/>
      <c r="C40" s="17" t="s">
        <v>70</v>
      </c>
      <c r="D40" s="51">
        <v>3700</v>
      </c>
      <c r="E40" s="51"/>
      <c r="F40" s="64"/>
      <c r="G40" s="49" t="s">
        <v>64</v>
      </c>
    </row>
    <row r="41" spans="1:7">
      <c r="A41" s="48" t="s">
        <v>71</v>
      </c>
      <c r="B41" s="17"/>
      <c r="C41" s="17" t="s">
        <v>72</v>
      </c>
      <c r="D41" s="51">
        <v>133</v>
      </c>
      <c r="E41" s="51"/>
      <c r="F41" s="64"/>
    </row>
    <row r="42" ht="31.95" customHeight="1" spans="1:7">
      <c r="A42" s="48" t="s">
        <v>73</v>
      </c>
      <c r="B42" s="17"/>
      <c r="C42" s="67" t="s">
        <v>74</v>
      </c>
      <c r="D42" s="51">
        <v>2171</v>
      </c>
      <c r="E42" s="51"/>
      <c r="F42" s="64"/>
      <c r="G42" s="49" t="s">
        <v>75</v>
      </c>
    </row>
    <row r="43" spans="1:7">
      <c r="A43" s="48" t="s">
        <v>76</v>
      </c>
      <c r="B43" s="17" t="s">
        <v>77</v>
      </c>
      <c r="C43" s="17" t="s">
        <v>78</v>
      </c>
      <c r="D43" s="51">
        <v>3729</v>
      </c>
      <c r="E43" s="51"/>
      <c r="F43" s="64"/>
    </row>
    <row r="44" spans="1:7">
      <c r="A44" s="48" t="s">
        <v>79</v>
      </c>
      <c r="B44" s="17"/>
      <c r="C44" s="17" t="s">
        <v>80</v>
      </c>
      <c r="D44" s="51">
        <v>110</v>
      </c>
      <c r="E44" s="51"/>
      <c r="F44" s="64"/>
    </row>
    <row r="45" spans="1:7">
      <c r="A45" s="48" t="s">
        <v>81</v>
      </c>
      <c r="B45" s="17" t="s">
        <v>142</v>
      </c>
      <c r="C45" s="17" t="s">
        <v>82</v>
      </c>
      <c r="D45" s="51"/>
      <c r="E45" s="51"/>
      <c r="F45" s="64"/>
      <c r="G45" s="49" t="s">
        <v>83</v>
      </c>
    </row>
    <row r="46" spans="1:7">
      <c r="B46" s="17" t="s">
        <v>143</v>
      </c>
      <c r="C46" s="17" t="s">
        <v>82</v>
      </c>
      <c r="D46" s="51">
        <f>1152*2</f>
        <v>2304</v>
      </c>
      <c r="E46" s="51"/>
      <c r="F46" s="64"/>
    </row>
    <row r="47" spans="1:7">
      <c r="A47" s="48" t="s">
        <v>84</v>
      </c>
      <c r="B47" s="17" t="s">
        <v>85</v>
      </c>
      <c r="C47" s="17" t="s">
        <v>86</v>
      </c>
      <c r="D47" s="51">
        <v>116</v>
      </c>
      <c r="E47" s="51"/>
      <c r="F47" s="64"/>
    </row>
    <row r="48" spans="1:7">
      <c r="A48" s="48" t="s">
        <v>90</v>
      </c>
      <c r="B48" s="17" t="s">
        <v>144</v>
      </c>
      <c r="C48" s="17" t="s">
        <v>91</v>
      </c>
      <c r="D48" s="51">
        <v>1715</v>
      </c>
      <c r="E48" s="51"/>
      <c r="F48" s="64"/>
      <c r="G48" s="49" t="s">
        <v>92</v>
      </c>
    </row>
    <row r="49" spans="1:7">
      <c r="A49" s="48" t="s">
        <v>93</v>
      </c>
      <c r="B49" s="17" t="s">
        <v>145</v>
      </c>
      <c r="C49" s="17" t="s">
        <v>94</v>
      </c>
      <c r="D49" s="51">
        <v>1241</v>
      </c>
      <c r="E49" s="51"/>
      <c r="F49" s="64"/>
    </row>
    <row r="50" spans="1:7">
      <c r="A50" s="48" t="s">
        <v>95</v>
      </c>
      <c r="B50" s="17" t="s">
        <v>146</v>
      </c>
      <c r="C50" s="17" t="s">
        <v>96</v>
      </c>
      <c r="D50" s="63">
        <v>765.98</v>
      </c>
      <c r="E50" s="51">
        <f>SUM(D23:D50)</f>
        <v>62292.98</v>
      </c>
      <c r="F50" s="64">
        <v>57108.47</v>
      </c>
      <c r="G50" s="49" t="s">
        <v>97</v>
      </c>
    </row>
    <row r="51" spans="1:7">
      <c r="B51" s="17" t="s">
        <v>147</v>
      </c>
      <c r="C51" s="17" t="s">
        <v>148</v>
      </c>
      <c r="D51" s="51">
        <v>120</v>
      </c>
      <c r="E51" s="51"/>
      <c r="F51" s="64"/>
    </row>
    <row r="52" spans="1:7">
      <c r="B52" s="50" t="s">
        <v>98</v>
      </c>
      <c r="C52" s="17"/>
      <c r="D52" s="51"/>
      <c r="E52" s="51"/>
      <c r="F52" s="64"/>
    </row>
    <row r="53" spans="1:7">
      <c r="A53" s="48" t="s">
        <v>99</v>
      </c>
      <c r="B53" s="17"/>
      <c r="C53" s="17" t="s">
        <v>100</v>
      </c>
      <c r="D53" s="51">
        <v>14100</v>
      </c>
      <c r="E53" s="51"/>
      <c r="F53" s="64"/>
      <c r="G53" s="62" t="s">
        <v>141</v>
      </c>
    </row>
    <row r="54" spans="1:7">
      <c r="A54" s="48" t="s">
        <v>101</v>
      </c>
      <c r="B54" s="17"/>
      <c r="C54" s="17" t="s">
        <v>102</v>
      </c>
      <c r="D54" s="51">
        <v>6800</v>
      </c>
      <c r="E54" s="51"/>
      <c r="F54" s="64"/>
      <c r="G54" s="62" t="s">
        <v>141</v>
      </c>
    </row>
    <row r="55" spans="1:7">
      <c r="B55" s="17"/>
      <c r="C55" s="17"/>
      <c r="D55" s="68"/>
      <c r="E55" s="51">
        <f>SUM(D53:D54)</f>
        <v>20900</v>
      </c>
      <c r="F55" s="64">
        <v>27051.39</v>
      </c>
      <c r="G55" s="62"/>
    </row>
    <row r="56" spans="1:7">
      <c r="B56" s="50" t="s">
        <v>103</v>
      </c>
      <c r="C56" s="17"/>
      <c r="D56" s="51"/>
      <c r="E56" s="51"/>
      <c r="F56" s="64"/>
      <c r="G56" s="62"/>
    </row>
    <row r="57" ht="20.4" spans="1:7">
      <c r="A57" s="48" t="s">
        <v>107</v>
      </c>
      <c r="B57" s="17"/>
      <c r="C57" s="17" t="s">
        <v>108</v>
      </c>
      <c r="D57" s="51">
        <v>1950</v>
      </c>
      <c r="E57" s="51"/>
      <c r="F57" s="64"/>
      <c r="G57" s="69" t="s">
        <v>109</v>
      </c>
    </row>
    <row r="58" spans="1:7">
      <c r="A58" s="48" t="s">
        <v>110</v>
      </c>
      <c r="B58" s="17" t="s">
        <v>111</v>
      </c>
      <c r="C58" s="17" t="s">
        <v>112</v>
      </c>
      <c r="D58" s="51">
        <v>558</v>
      </c>
      <c r="E58" s="51"/>
      <c r="F58" s="64">
        <v>2304.49</v>
      </c>
      <c r="G58" s="62"/>
    </row>
    <row r="59" spans="1:7">
      <c r="A59" s="48" t="s">
        <v>113</v>
      </c>
      <c r="B59" s="17"/>
      <c r="C59" s="17" t="s">
        <v>114</v>
      </c>
      <c r="D59" s="51">
        <v>329</v>
      </c>
      <c r="F59" s="64"/>
      <c r="G59" s="62"/>
    </row>
    <row r="60" s="17" customFormat="1" ht="15.45" customHeight="1" spans="1:7">
      <c r="A60" s="48" t="s">
        <v>115</v>
      </c>
      <c r="B60" s="17" t="s">
        <v>145</v>
      </c>
      <c r="C60" s="17" t="s">
        <v>116</v>
      </c>
      <c r="D60" s="17">
        <v>175.44</v>
      </c>
      <c r="E60" s="51">
        <f>SUM(D57:D60)</f>
        <v>3012.44</v>
      </c>
      <c r="G60" s="70" t="s">
        <v>117</v>
      </c>
    </row>
    <row r="61" spans="1:7">
      <c r="B61" s="71" t="s">
        <v>118</v>
      </c>
      <c r="C61" s="17"/>
      <c r="D61" s="51"/>
      <c r="F61" s="64"/>
      <c r="G61" s="62"/>
    </row>
    <row r="62" ht="37.05" customHeight="1" spans="1:7">
      <c r="B62" s="17"/>
      <c r="C62" s="17" t="s">
        <v>119</v>
      </c>
      <c r="D62" s="51">
        <v>5000</v>
      </c>
      <c r="E62" s="51"/>
      <c r="F62" s="64">
        <v>197902.69</v>
      </c>
      <c r="G62" s="72" t="s">
        <v>120</v>
      </c>
    </row>
    <row r="63" spans="1:7">
      <c r="A63" s="48" t="s">
        <v>121</v>
      </c>
      <c r="B63" s="17"/>
      <c r="C63" s="17" t="s">
        <v>122</v>
      </c>
      <c r="D63" s="51">
        <v>1</v>
      </c>
      <c r="E63" s="51"/>
      <c r="F63" s="64">
        <v>1000</v>
      </c>
      <c r="G63" s="62" t="s">
        <v>123</v>
      </c>
    </row>
    <row r="64" spans="1:7">
      <c r="A64" s="48" t="s">
        <v>124</v>
      </c>
      <c r="B64" s="17"/>
      <c r="C64" s="17" t="s">
        <v>125</v>
      </c>
      <c r="D64" s="51">
        <v>1445</v>
      </c>
      <c r="E64" s="51"/>
      <c r="F64" s="64"/>
      <c r="G64" s="62" t="s">
        <v>126</v>
      </c>
    </row>
    <row r="65" spans="1:7">
      <c r="A65" s="48" t="s">
        <v>127</v>
      </c>
      <c r="B65" s="17"/>
      <c r="C65" s="17" t="s">
        <v>128</v>
      </c>
      <c r="D65" s="51">
        <v>875</v>
      </c>
      <c r="E65" s="51">
        <f>SUM(D62:D65)</f>
        <v>7321</v>
      </c>
      <c r="F65" s="64"/>
      <c r="G65" s="62" t="s">
        <v>126</v>
      </c>
    </row>
    <row r="66" spans="1:7">
      <c r="B66" s="17"/>
      <c r="C66" s="17"/>
      <c r="D66" s="51"/>
      <c r="E66" s="51"/>
      <c r="F66" s="64"/>
      <c r="G66" s="62"/>
    </row>
    <row r="67" spans="1:7">
      <c r="B67" s="50" t="s">
        <v>129</v>
      </c>
      <c r="C67" s="50"/>
      <c r="D67" s="51"/>
      <c r="E67" s="51"/>
      <c r="F67" s="64"/>
    </row>
    <row r="68" spans="1:7">
      <c r="A68" s="48" t="s">
        <v>130</v>
      </c>
      <c r="C68" s="17" t="s">
        <v>131</v>
      </c>
      <c r="D68" s="51">
        <v>1</v>
      </c>
    </row>
    <row r="69" spans="1:7">
      <c r="A69" s="48" t="s">
        <v>132</v>
      </c>
      <c r="C69" s="17" t="s">
        <v>133</v>
      </c>
      <c r="D69" s="51">
        <v>1</v>
      </c>
    </row>
    <row r="70" spans="1:7">
      <c r="B70" s="73" t="s">
        <v>149</v>
      </c>
      <c r="E70" s="51">
        <f>SUM(D68+D69)</f>
        <v>2</v>
      </c>
    </row>
    <row r="71" spans="1:7">
      <c r="B71" s="17" t="s">
        <v>150</v>
      </c>
      <c r="C71" s="17" t="s">
        <v>151</v>
      </c>
      <c r="D71" s="51">
        <f>588*2</f>
        <v>1176</v>
      </c>
      <c r="E71" s="51"/>
    </row>
    <row r="72" spans="1:7">
      <c r="B72" s="17" t="s">
        <v>152</v>
      </c>
      <c r="C72" s="17" t="s">
        <v>153</v>
      </c>
      <c r="D72" s="51">
        <v>396.96</v>
      </c>
      <c r="E72" s="51"/>
    </row>
    <row r="73" spans="1:7">
      <c r="B73" s="17" t="s">
        <v>154</v>
      </c>
      <c r="C73" s="17" t="s">
        <v>155</v>
      </c>
      <c r="D73" s="51">
        <v>77.98</v>
      </c>
      <c r="E73" s="51">
        <f>SUM(D71:D73)</f>
        <v>1650.94</v>
      </c>
    </row>
    <row r="74" spans="1:7">
      <c r="B74" s="17"/>
      <c r="C74" s="17"/>
      <c r="D74" s="51"/>
      <c r="E74" s="51"/>
    </row>
    <row r="75" spans="1:7">
      <c r="B75" s="17"/>
      <c r="C75" s="50" t="s">
        <v>134</v>
      </c>
      <c r="D75" s="74" t="s">
        <v>135</v>
      </c>
      <c r="E75" s="75">
        <f>SUM(E6:E72)</f>
        <v>159141.9</v>
      </c>
      <c r="F75" s="75">
        <f>SUM(F5:F69)</f>
        <v>362647.81</v>
      </c>
    </row>
    <row r="76" spans="1:7">
      <c r="B76" s="17"/>
      <c r="C76" s="17"/>
      <c r="D76" s="51"/>
      <c r="E76" s="51"/>
    </row>
    <row r="77" spans="1:7">
      <c r="B77" s="17"/>
      <c r="C77" s="17"/>
      <c r="D77" s="51" t="s">
        <v>156</v>
      </c>
      <c r="E77" s="48">
        <f>'March 2022'!E79</f>
        <v>155874.9</v>
      </c>
    </row>
    <row r="78" spans="1:7">
      <c r="B78" s="17"/>
      <c r="C78" s="17"/>
      <c r="D78" s="51" t="s">
        <v>157</v>
      </c>
      <c r="E78" s="66">
        <f>E73+D51+D15</f>
        <v>5442.94</v>
      </c>
    </row>
    <row r="79" spans="1:7">
      <c r="B79" s="17"/>
      <c r="C79" s="51"/>
      <c r="D79" s="48" t="s">
        <v>158</v>
      </c>
      <c r="E79" s="66">
        <v>-2175.94</v>
      </c>
    </row>
    <row r="80" spans="1:7">
      <c r="B80" s="17"/>
      <c r="C80" s="51"/>
      <c r="E80" s="48">
        <f>SUM(E77:E79)</f>
        <v>159141.9</v>
      </c>
      <c r="F80" s="66"/>
    </row>
    <row r="81" spans="2:5">
      <c r="B81" s="17"/>
      <c r="C81" s="17"/>
      <c r="D81" s="51"/>
      <c r="E81" s="51"/>
    </row>
    <row r="82" spans="2:5">
      <c r="B82" s="17"/>
      <c r="C82" s="17"/>
      <c r="D82" s="51"/>
      <c r="E82" s="51"/>
    </row>
    <row r="83" spans="2:5">
      <c r="B83" s="17"/>
      <c r="C83" s="17"/>
      <c r="D83" s="51"/>
      <c r="E83" s="51"/>
    </row>
    <row r="84" spans="2:5">
      <c r="B84" s="17"/>
      <c r="C84" s="17"/>
      <c r="D84" s="51"/>
      <c r="E84" s="51"/>
    </row>
    <row r="85" spans="2:5">
      <c r="B85" s="17"/>
      <c r="C85" s="17"/>
      <c r="D85" s="51"/>
      <c r="E85" s="51"/>
    </row>
    <row r="86" spans="2:5">
      <c r="B86" s="17"/>
      <c r="C86" s="17"/>
      <c r="D86" s="51"/>
      <c r="E86" s="51"/>
    </row>
    <row r="87" spans="2:5">
      <c r="B87" s="17"/>
      <c r="C87" s="17"/>
      <c r="D87" s="51"/>
      <c r="E87" s="51"/>
    </row>
    <row r="88" spans="2:5">
      <c r="B88" s="17"/>
      <c r="C88" s="17"/>
      <c r="D88" s="51"/>
      <c r="E88" s="51"/>
    </row>
    <row r="89" spans="2:5">
      <c r="B89" s="17"/>
      <c r="C89" s="17"/>
      <c r="D89" s="51"/>
      <c r="E89" s="51"/>
    </row>
    <row r="90" spans="2:5">
      <c r="B90" s="17"/>
      <c r="C90" s="17"/>
      <c r="D90" s="51"/>
      <c r="E90" s="51"/>
    </row>
  </sheetData>
  <mergeCells count="2">
    <mergeCell ref="F2:G2"/>
    <mergeCell ref="F3:G3"/>
  </mergeCells>
  <pageMargins left="0.511811023622047" right="0.31496062992126" top="0.551181102362205" bottom="0.3543307086614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opLeftCell="A23" workbookViewId="0">
      <selection activeCell="C75" sqref="C6:E75"/>
    </sheetView>
  </sheetViews>
  <sheetFormatPr defaultColWidth="8.77777777777778" defaultRowHeight="12"/>
  <cols>
    <col min="1" max="1" width="8.77777777777778" style="48"/>
    <col min="2" max="2" width="17.5555555555556" style="48" customWidth="1"/>
    <col min="3" max="3" width="44.6666666666667" style="48" customWidth="1"/>
    <col min="4" max="4" width="12" style="48" customWidth="1"/>
    <col min="5" max="6" width="12.7777777777778" style="48" customWidth="1"/>
    <col min="7" max="7" width="12.2222222222222" style="48" customWidth="1"/>
    <col min="8" max="8" width="25.1111111111111" style="49" customWidth="1"/>
    <col min="9" max="10" width="8.77777777777778" style="48"/>
    <col min="11" max="11" width="22.3333333333333" style="48" customWidth="1"/>
    <col min="12" max="12" width="14.5555555555556" style="48" customWidth="1"/>
    <col min="13" max="16384" width="8.77777777777778" style="48"/>
  </cols>
  <sheetData>
    <row r="1" spans="2:9">
      <c r="B1" s="50" t="s">
        <v>159</v>
      </c>
      <c r="C1" s="50"/>
      <c r="D1" s="51"/>
      <c r="E1" s="51"/>
      <c r="F1" s="51"/>
    </row>
    <row r="2" ht="33" customHeight="1" spans="2:9">
      <c r="B2" s="17"/>
      <c r="C2" s="17"/>
      <c r="D2" s="52" t="s">
        <v>1</v>
      </c>
      <c r="E2" s="53"/>
      <c r="F2" s="54" t="s">
        <v>160</v>
      </c>
      <c r="G2" s="55" t="s">
        <v>2</v>
      </c>
      <c r="H2" s="55"/>
    </row>
    <row r="3" ht="14.55" customHeight="1" spans="2:9">
      <c r="B3" s="17"/>
      <c r="C3" s="17"/>
      <c r="D3" s="56" t="s">
        <v>4</v>
      </c>
      <c r="E3" s="57"/>
      <c r="F3" s="57"/>
      <c r="G3" s="58" t="s">
        <v>5</v>
      </c>
      <c r="H3" s="58"/>
    </row>
    <row r="4" hidden="1" spans="2:9">
      <c r="B4" s="59" t="s">
        <v>6</v>
      </c>
      <c r="C4" s="17"/>
      <c r="D4" s="60"/>
      <c r="E4" s="60"/>
      <c r="F4" s="60"/>
      <c r="G4" s="61"/>
    </row>
    <row r="5" spans="2:9">
      <c r="B5" s="50" t="s">
        <v>7</v>
      </c>
      <c r="C5" s="17"/>
      <c r="D5" s="51"/>
      <c r="E5" s="51"/>
      <c r="F5" s="51"/>
    </row>
    <row r="6" spans="2:9">
      <c r="B6" s="17"/>
      <c r="C6" s="17" t="s">
        <v>8</v>
      </c>
      <c r="D6" s="51">
        <v>2717</v>
      </c>
      <c r="E6" s="51"/>
      <c r="F6" s="51"/>
      <c r="H6" s="62" t="s">
        <v>9</v>
      </c>
      <c r="I6" s="61"/>
    </row>
    <row r="7" spans="2:9">
      <c r="B7" s="17"/>
      <c r="C7" s="17" t="s">
        <v>10</v>
      </c>
      <c r="D7" s="51">
        <v>2971</v>
      </c>
      <c r="E7" s="51"/>
      <c r="F7" s="51"/>
      <c r="H7" s="62" t="s">
        <v>9</v>
      </c>
      <c r="I7" s="61"/>
    </row>
    <row r="8" spans="2:9">
      <c r="B8" s="17"/>
      <c r="C8" s="17" t="s">
        <v>13</v>
      </c>
      <c r="D8" s="51">
        <v>2830</v>
      </c>
      <c r="E8" s="51"/>
      <c r="F8" s="51"/>
      <c r="H8" s="62" t="s">
        <v>9</v>
      </c>
      <c r="I8" s="61"/>
    </row>
    <row r="9" spans="2:9">
      <c r="B9" s="17" t="s">
        <v>161</v>
      </c>
      <c r="C9" s="17" t="s">
        <v>14</v>
      </c>
      <c r="D9" s="51"/>
      <c r="E9" s="51"/>
      <c r="F9" s="51"/>
      <c r="H9" s="62" t="s">
        <v>9</v>
      </c>
      <c r="I9" s="61"/>
    </row>
    <row r="10" spans="2:9">
      <c r="B10" s="17" t="s">
        <v>162</v>
      </c>
      <c r="C10" s="17" t="s">
        <v>163</v>
      </c>
      <c r="D10" s="51">
        <f>5289.76*2</f>
        <v>10579.52</v>
      </c>
      <c r="E10" s="51"/>
      <c r="F10" s="51">
        <f>5289.76*2</f>
        <v>10579.52</v>
      </c>
      <c r="H10" s="62"/>
      <c r="I10" s="61"/>
    </row>
    <row r="11" spans="2:9">
      <c r="B11" s="17"/>
      <c r="C11" s="17" t="s">
        <v>15</v>
      </c>
      <c r="D11" s="51">
        <v>10201</v>
      </c>
      <c r="E11" s="51"/>
      <c r="F11" s="51"/>
      <c r="H11" s="62" t="s">
        <v>9</v>
      </c>
      <c r="I11" s="61"/>
    </row>
    <row r="12" spans="2:9">
      <c r="B12" s="17"/>
      <c r="C12" s="17" t="s">
        <v>16</v>
      </c>
      <c r="D12" s="51">
        <v>19190</v>
      </c>
      <c r="E12" s="51"/>
      <c r="F12" s="51"/>
      <c r="H12" s="62" t="s">
        <v>9</v>
      </c>
      <c r="I12" s="61"/>
    </row>
    <row r="13" spans="2:9">
      <c r="B13" s="17"/>
      <c r="C13" s="17" t="s">
        <v>17</v>
      </c>
      <c r="D13" s="51">
        <v>993</v>
      </c>
      <c r="E13" s="51"/>
      <c r="F13" s="51"/>
      <c r="H13" s="62" t="s">
        <v>9</v>
      </c>
      <c r="I13" s="61"/>
    </row>
    <row r="14" spans="2:9">
      <c r="B14" s="17"/>
      <c r="C14" s="17" t="s">
        <v>18</v>
      </c>
      <c r="D14" s="51">
        <v>2700</v>
      </c>
      <c r="E14" s="51"/>
      <c r="F14" s="51"/>
      <c r="H14" s="62" t="s">
        <v>9</v>
      </c>
      <c r="I14" s="61"/>
    </row>
    <row r="15" spans="2:9">
      <c r="B15" s="17"/>
      <c r="C15" s="17" t="s">
        <v>19</v>
      </c>
      <c r="D15" s="51">
        <v>3846</v>
      </c>
      <c r="E15" s="51"/>
      <c r="F15" s="51"/>
      <c r="H15" s="62" t="s">
        <v>20</v>
      </c>
      <c r="I15" s="61"/>
    </row>
    <row r="16" spans="2:9">
      <c r="B16" s="17" t="s">
        <v>139</v>
      </c>
      <c r="C16" s="17" t="s">
        <v>140</v>
      </c>
      <c r="D16" s="51">
        <v>3672</v>
      </c>
      <c r="E16" s="51"/>
      <c r="F16" s="51"/>
      <c r="H16" s="62"/>
      <c r="I16" s="61"/>
    </row>
    <row r="17" spans="1:11">
      <c r="B17" s="17"/>
      <c r="C17" s="17"/>
      <c r="D17" s="63"/>
      <c r="E17" s="51">
        <f>SUM(D6:D17)</f>
        <v>59699.52</v>
      </c>
      <c r="F17" s="51"/>
      <c r="G17" s="64">
        <v>61621.34</v>
      </c>
      <c r="H17" s="62"/>
      <c r="I17" s="61"/>
    </row>
    <row r="18" spans="1:11">
      <c r="B18" s="50" t="s">
        <v>21</v>
      </c>
      <c r="C18" s="17"/>
      <c r="D18" s="51"/>
      <c r="E18" s="51"/>
      <c r="F18" s="51"/>
      <c r="G18" s="64"/>
      <c r="H18" s="62"/>
      <c r="I18" s="61"/>
    </row>
    <row r="19" spans="1:11">
      <c r="B19" s="17"/>
      <c r="C19" s="17" t="s">
        <v>22</v>
      </c>
      <c r="D19" s="65">
        <v>5388.62</v>
      </c>
      <c r="E19" s="51"/>
      <c r="F19" s="51"/>
      <c r="G19" s="64"/>
      <c r="H19" s="62" t="s">
        <v>9</v>
      </c>
      <c r="I19" s="61"/>
    </row>
    <row r="20" spans="1:11">
      <c r="B20" s="17"/>
      <c r="C20" s="17" t="s">
        <v>23</v>
      </c>
      <c r="D20" s="65">
        <v>5976.86</v>
      </c>
      <c r="E20" s="51"/>
      <c r="F20" s="51"/>
      <c r="G20" s="64"/>
      <c r="H20" s="62" t="s">
        <v>9</v>
      </c>
      <c r="I20" s="61"/>
    </row>
    <row r="21" spans="1:11">
      <c r="B21" s="17"/>
      <c r="C21" s="17" t="s">
        <v>24</v>
      </c>
      <c r="D21" s="51">
        <v>500</v>
      </c>
      <c r="E21" s="51"/>
      <c r="F21" s="51"/>
      <c r="G21" s="64">
        <v>15659.43</v>
      </c>
      <c r="H21" s="62" t="s">
        <v>25</v>
      </c>
      <c r="I21" s="61"/>
      <c r="K21" s="66"/>
    </row>
    <row r="22" spans="1:11">
      <c r="B22" s="17"/>
      <c r="C22" s="17"/>
      <c r="E22" s="51">
        <f>SUM(D19:D21)</f>
        <v>11865.48</v>
      </c>
      <c r="F22" s="51"/>
      <c r="G22" s="64"/>
    </row>
    <row r="23" spans="1:11">
      <c r="B23" s="50" t="s">
        <v>26</v>
      </c>
      <c r="C23" s="17"/>
      <c r="D23" s="51"/>
      <c r="E23" s="51"/>
      <c r="F23" s="51"/>
      <c r="G23" s="64"/>
    </row>
    <row r="24" spans="1:11">
      <c r="A24" s="48" t="s">
        <v>27</v>
      </c>
      <c r="B24" s="50"/>
      <c r="C24" s="17" t="s">
        <v>28</v>
      </c>
      <c r="D24" s="51">
        <v>3600</v>
      </c>
      <c r="E24" s="51"/>
      <c r="F24" s="51"/>
      <c r="G24" s="64"/>
      <c r="H24" s="49" t="s">
        <v>29</v>
      </c>
    </row>
    <row r="25" spans="1:11">
      <c r="A25" s="48" t="s">
        <v>35</v>
      </c>
      <c r="B25" s="17"/>
      <c r="C25" s="17" t="s">
        <v>36</v>
      </c>
      <c r="D25" s="51">
        <v>2000</v>
      </c>
      <c r="E25" s="51"/>
      <c r="F25" s="51"/>
      <c r="G25" s="64"/>
      <c r="H25" s="62" t="s">
        <v>141</v>
      </c>
    </row>
    <row r="26" spans="1:11">
      <c r="A26" s="48" t="s">
        <v>37</v>
      </c>
      <c r="B26" s="17"/>
      <c r="C26" s="17" t="s">
        <v>38</v>
      </c>
      <c r="D26" s="51">
        <v>500</v>
      </c>
      <c r="E26" s="51"/>
      <c r="F26" s="51"/>
      <c r="G26" s="64"/>
      <c r="H26" s="62" t="s">
        <v>141</v>
      </c>
    </row>
    <row r="27" spans="1:11">
      <c r="A27" s="48" t="s">
        <v>39</v>
      </c>
      <c r="B27" s="17"/>
      <c r="C27" s="17" t="s">
        <v>40</v>
      </c>
      <c r="D27" s="51">
        <v>9900</v>
      </c>
      <c r="E27" s="51"/>
      <c r="F27" s="51"/>
      <c r="G27" s="64"/>
      <c r="H27" s="62" t="s">
        <v>141</v>
      </c>
    </row>
    <row r="28" spans="1:11">
      <c r="A28" s="48" t="s">
        <v>41</v>
      </c>
      <c r="B28" s="17" t="s">
        <v>42</v>
      </c>
      <c r="C28" s="17" t="s">
        <v>43</v>
      </c>
      <c r="D28" s="51">
        <v>9411</v>
      </c>
      <c r="E28" s="51"/>
      <c r="F28" s="51"/>
      <c r="G28" s="64"/>
      <c r="H28" s="62"/>
    </row>
    <row r="29" spans="1:11">
      <c r="A29" s="48" t="s">
        <v>44</v>
      </c>
      <c r="B29" s="17"/>
      <c r="C29" s="17" t="s">
        <v>45</v>
      </c>
      <c r="D29" s="51">
        <v>1000</v>
      </c>
      <c r="E29" s="51"/>
      <c r="F29" s="51"/>
      <c r="G29" s="64"/>
      <c r="H29" s="62" t="s">
        <v>141</v>
      </c>
    </row>
    <row r="30" spans="1:11">
      <c r="A30" s="48" t="s">
        <v>46</v>
      </c>
      <c r="B30" s="17"/>
      <c r="C30" s="17" t="s">
        <v>47</v>
      </c>
      <c r="D30" s="51">
        <v>3368</v>
      </c>
      <c r="E30" s="51"/>
      <c r="F30" s="51"/>
      <c r="G30" s="64"/>
      <c r="H30" s="62" t="s">
        <v>141</v>
      </c>
    </row>
    <row r="31" spans="1:11">
      <c r="A31" s="48" t="s">
        <v>48</v>
      </c>
      <c r="B31" s="17"/>
      <c r="C31" s="17" t="s">
        <v>49</v>
      </c>
      <c r="D31" s="51">
        <v>1000</v>
      </c>
      <c r="E31" s="51"/>
      <c r="F31" s="51"/>
      <c r="G31" s="64"/>
      <c r="H31" s="62" t="s">
        <v>141</v>
      </c>
    </row>
    <row r="32" spans="1:11">
      <c r="A32" s="48" t="s">
        <v>50</v>
      </c>
      <c r="B32" s="17"/>
      <c r="C32" s="17" t="s">
        <v>51</v>
      </c>
      <c r="D32" s="51">
        <v>500</v>
      </c>
      <c r="E32" s="51"/>
      <c r="F32" s="51"/>
      <c r="G32" s="64"/>
      <c r="H32" s="62" t="s">
        <v>141</v>
      </c>
    </row>
    <row r="33" spans="1:8">
      <c r="A33" s="48" t="s">
        <v>52</v>
      </c>
      <c r="B33" s="17"/>
      <c r="C33" s="17" t="s">
        <v>53</v>
      </c>
      <c r="D33" s="51">
        <v>120</v>
      </c>
      <c r="E33" s="51"/>
      <c r="F33" s="51"/>
      <c r="G33" s="64"/>
      <c r="H33" s="62" t="s">
        <v>141</v>
      </c>
    </row>
    <row r="34" spans="1:8">
      <c r="A34" s="48" t="s">
        <v>54</v>
      </c>
      <c r="B34" s="17"/>
      <c r="C34" s="17" t="s">
        <v>55</v>
      </c>
      <c r="D34" s="51">
        <v>2467</v>
      </c>
      <c r="E34" s="51"/>
      <c r="F34" s="51"/>
      <c r="G34" s="64"/>
      <c r="H34" s="62" t="s">
        <v>141</v>
      </c>
    </row>
    <row r="35" spans="1:8">
      <c r="A35" s="48" t="s">
        <v>56</v>
      </c>
      <c r="B35" s="17"/>
      <c r="C35" s="17" t="s">
        <v>57</v>
      </c>
      <c r="D35" s="51">
        <v>942</v>
      </c>
      <c r="E35" s="51"/>
      <c r="F35" s="51"/>
      <c r="G35" s="64"/>
      <c r="H35" s="62" t="s">
        <v>141</v>
      </c>
    </row>
    <row r="36" spans="1:8">
      <c r="A36" s="48" t="s">
        <v>58</v>
      </c>
      <c r="B36" s="17"/>
      <c r="C36" s="17" t="s">
        <v>59</v>
      </c>
      <c r="D36" s="51">
        <v>400</v>
      </c>
      <c r="E36" s="51"/>
      <c r="F36" s="51"/>
      <c r="G36" s="64"/>
      <c r="H36" s="62" t="s">
        <v>141</v>
      </c>
    </row>
    <row r="37" spans="1:8">
      <c r="A37" s="48" t="s">
        <v>60</v>
      </c>
      <c r="B37" s="17"/>
      <c r="C37" s="17" t="s">
        <v>61</v>
      </c>
      <c r="D37" s="51">
        <v>2000</v>
      </c>
      <c r="E37" s="51"/>
      <c r="F37" s="51"/>
      <c r="G37" s="64"/>
      <c r="H37" s="62" t="s">
        <v>141</v>
      </c>
    </row>
    <row r="38" spans="1:8">
      <c r="A38" s="48" t="s">
        <v>62</v>
      </c>
      <c r="B38" s="17"/>
      <c r="C38" s="17" t="s">
        <v>63</v>
      </c>
      <c r="D38" s="51">
        <v>4000</v>
      </c>
      <c r="E38" s="51"/>
      <c r="F38" s="51"/>
      <c r="G38" s="64"/>
      <c r="H38" s="49" t="s">
        <v>64</v>
      </c>
    </row>
    <row r="39" spans="1:8">
      <c r="A39" s="48" t="s">
        <v>65</v>
      </c>
      <c r="B39" s="17"/>
      <c r="C39" s="17" t="s">
        <v>66</v>
      </c>
      <c r="D39" s="51">
        <v>4000</v>
      </c>
      <c r="E39" s="51"/>
      <c r="F39" s="51"/>
      <c r="G39" s="64"/>
      <c r="H39" s="49" t="s">
        <v>64</v>
      </c>
    </row>
    <row r="40" spans="1:8">
      <c r="A40" s="48" t="s">
        <v>67</v>
      </c>
      <c r="B40" s="17"/>
      <c r="C40" s="17" t="s">
        <v>68</v>
      </c>
      <c r="D40" s="51">
        <v>1100</v>
      </c>
      <c r="E40" s="51"/>
      <c r="F40" s="51"/>
      <c r="G40" s="64"/>
      <c r="H40" s="49" t="s">
        <v>64</v>
      </c>
    </row>
    <row r="41" spans="1:8">
      <c r="A41" s="48" t="s">
        <v>69</v>
      </c>
      <c r="B41" s="17"/>
      <c r="C41" s="17" t="s">
        <v>70</v>
      </c>
      <c r="D41" s="51">
        <v>3700</v>
      </c>
      <c r="E41" s="51"/>
      <c r="F41" s="51"/>
      <c r="G41" s="64"/>
      <c r="H41" s="49" t="s">
        <v>64</v>
      </c>
    </row>
    <row r="42" spans="1:8">
      <c r="A42" s="48" t="s">
        <v>71</v>
      </c>
      <c r="B42" s="17"/>
      <c r="C42" s="17" t="s">
        <v>72</v>
      </c>
      <c r="D42" s="51">
        <v>133</v>
      </c>
      <c r="E42" s="51"/>
      <c r="F42" s="51"/>
      <c r="G42" s="64"/>
    </row>
    <row r="43" ht="31.95" customHeight="1" spans="1:8">
      <c r="A43" s="48" t="s">
        <v>73</v>
      </c>
      <c r="B43" s="17"/>
      <c r="C43" s="67" t="s">
        <v>74</v>
      </c>
      <c r="D43" s="51">
        <v>2171</v>
      </c>
      <c r="E43" s="51"/>
      <c r="F43" s="51"/>
      <c r="G43" s="64"/>
      <c r="H43" s="49" t="s">
        <v>75</v>
      </c>
    </row>
    <row r="44" spans="1:8">
      <c r="A44" s="48" t="s">
        <v>76</v>
      </c>
      <c r="B44" s="17" t="s">
        <v>77</v>
      </c>
      <c r="C44" s="17" t="s">
        <v>78</v>
      </c>
      <c r="D44" s="51">
        <v>3729</v>
      </c>
      <c r="E44" s="51"/>
      <c r="F44" s="51"/>
      <c r="G44" s="64"/>
    </row>
    <row r="45" spans="1:8">
      <c r="A45" s="48" t="s">
        <v>79</v>
      </c>
      <c r="B45" s="17"/>
      <c r="C45" s="17" t="s">
        <v>80</v>
      </c>
      <c r="D45" s="51">
        <v>110</v>
      </c>
      <c r="E45" s="51"/>
      <c r="F45" s="51"/>
      <c r="G45" s="64"/>
    </row>
    <row r="46" spans="1:8">
      <c r="A46" s="48" t="s">
        <v>81</v>
      </c>
      <c r="B46" s="17" t="s">
        <v>142</v>
      </c>
      <c r="C46" s="17" t="s">
        <v>82</v>
      </c>
      <c r="D46" s="51"/>
      <c r="E46" s="51"/>
      <c r="F46" s="51"/>
      <c r="G46" s="64"/>
      <c r="H46" s="49" t="s">
        <v>83</v>
      </c>
    </row>
    <row r="47" spans="1:8">
      <c r="B47" s="17" t="s">
        <v>143</v>
      </c>
      <c r="C47" s="17" t="s">
        <v>82</v>
      </c>
      <c r="D47" s="51">
        <f>1152*2</f>
        <v>2304</v>
      </c>
      <c r="E47" s="51"/>
      <c r="F47" s="51"/>
      <c r="G47" s="64"/>
    </row>
    <row r="48" spans="1:8">
      <c r="B48" s="17" t="s">
        <v>164</v>
      </c>
      <c r="C48" s="17" t="s">
        <v>165</v>
      </c>
      <c r="D48" s="51">
        <v>71.49</v>
      </c>
      <c r="E48" s="51"/>
      <c r="F48" s="51">
        <v>71.49</v>
      </c>
      <c r="G48" s="64"/>
      <c r="H48" s="49" t="s">
        <v>166</v>
      </c>
    </row>
    <row r="49" spans="1:8">
      <c r="A49" s="48" t="s">
        <v>84</v>
      </c>
      <c r="B49" s="17" t="s">
        <v>85</v>
      </c>
      <c r="C49" s="17" t="s">
        <v>86</v>
      </c>
      <c r="D49" s="51">
        <v>116</v>
      </c>
      <c r="E49" s="51"/>
      <c r="F49" s="51"/>
      <c r="G49" s="64"/>
    </row>
    <row r="50" spans="1:8">
      <c r="A50" s="48" t="s">
        <v>90</v>
      </c>
      <c r="B50" s="17" t="s">
        <v>144</v>
      </c>
      <c r="C50" s="17" t="s">
        <v>91</v>
      </c>
      <c r="D50" s="51">
        <v>1715</v>
      </c>
      <c r="E50" s="51"/>
      <c r="F50" s="51"/>
      <c r="G50" s="64"/>
      <c r="H50" s="49" t="s">
        <v>92</v>
      </c>
    </row>
    <row r="51" spans="1:8">
      <c r="A51" s="48" t="s">
        <v>93</v>
      </c>
      <c r="B51" s="17" t="s">
        <v>145</v>
      </c>
      <c r="C51" s="17" t="s">
        <v>167</v>
      </c>
      <c r="D51" s="51">
        <v>1241</v>
      </c>
      <c r="E51" s="51"/>
      <c r="F51" s="51"/>
      <c r="G51" s="64"/>
    </row>
    <row r="52" spans="1:8">
      <c r="A52" s="48" t="s">
        <v>95</v>
      </c>
      <c r="B52" s="17" t="s">
        <v>146</v>
      </c>
      <c r="C52" s="17" t="s">
        <v>96</v>
      </c>
      <c r="D52" s="63">
        <v>765.98</v>
      </c>
      <c r="F52" s="51"/>
      <c r="G52" s="64">
        <v>57108.47</v>
      </c>
      <c r="H52" s="49" t="s">
        <v>97</v>
      </c>
    </row>
    <row r="53" spans="1:8">
      <c r="B53" s="17" t="s">
        <v>147</v>
      </c>
      <c r="C53" s="17" t="s">
        <v>148</v>
      </c>
      <c r="D53" s="51">
        <v>120</v>
      </c>
      <c r="E53" s="51">
        <f>SUM(D24:D53)</f>
        <v>62484.47</v>
      </c>
      <c r="F53" s="51"/>
      <c r="G53" s="64"/>
    </row>
    <row r="54" spans="1:8">
      <c r="B54" s="50" t="s">
        <v>98</v>
      </c>
      <c r="C54" s="17"/>
      <c r="D54" s="51"/>
      <c r="E54" s="51"/>
      <c r="F54" s="51"/>
      <c r="G54" s="64"/>
    </row>
    <row r="55" spans="1:8">
      <c r="A55" s="48" t="s">
        <v>99</v>
      </c>
      <c r="B55" s="17"/>
      <c r="C55" s="17" t="s">
        <v>100</v>
      </c>
      <c r="D55" s="51">
        <v>14100</v>
      </c>
      <c r="E55" s="51"/>
      <c r="F55" s="51"/>
      <c r="G55" s="64"/>
      <c r="H55" s="62" t="s">
        <v>141</v>
      </c>
    </row>
    <row r="56" spans="1:8">
      <c r="A56" s="48" t="s">
        <v>101</v>
      </c>
      <c r="B56" s="17"/>
      <c r="C56" s="17" t="s">
        <v>102</v>
      </c>
      <c r="D56" s="51">
        <v>6800</v>
      </c>
      <c r="E56" s="51"/>
      <c r="F56" s="51"/>
      <c r="G56" s="64"/>
      <c r="H56" s="62" t="s">
        <v>141</v>
      </c>
    </row>
    <row r="57" spans="1:8">
      <c r="B57" s="17"/>
      <c r="C57" s="17"/>
      <c r="D57" s="68"/>
      <c r="E57" s="51">
        <f>SUM(D55:D56)</f>
        <v>20900</v>
      </c>
      <c r="F57" s="51"/>
      <c r="G57" s="64">
        <v>27051.39</v>
      </c>
      <c r="H57" s="62"/>
    </row>
    <row r="58" spans="1:8">
      <c r="B58" s="50" t="s">
        <v>103</v>
      </c>
      <c r="C58" s="17"/>
      <c r="D58" s="51"/>
      <c r="E58" s="51"/>
      <c r="F58" s="51"/>
      <c r="G58" s="64"/>
      <c r="H58" s="62"/>
    </row>
    <row r="59" ht="20.4" spans="1:8">
      <c r="A59" s="48" t="s">
        <v>107</v>
      </c>
      <c r="B59" s="17"/>
      <c r="C59" s="17" t="s">
        <v>108</v>
      </c>
      <c r="D59" s="51">
        <v>1950</v>
      </c>
      <c r="E59" s="51"/>
      <c r="F59" s="51"/>
      <c r="G59" s="64"/>
      <c r="H59" s="69" t="s">
        <v>109</v>
      </c>
    </row>
    <row r="60" spans="1:8">
      <c r="A60" s="48" t="s">
        <v>110</v>
      </c>
      <c r="B60" s="17" t="s">
        <v>111</v>
      </c>
      <c r="C60" s="17" t="s">
        <v>112</v>
      </c>
      <c r="D60" s="51">
        <v>558</v>
      </c>
      <c r="E60" s="51"/>
      <c r="F60" s="51"/>
      <c r="G60" s="64">
        <v>2304.49</v>
      </c>
      <c r="H60" s="62"/>
    </row>
    <row r="61" spans="1:8">
      <c r="A61" s="48" t="s">
        <v>113</v>
      </c>
      <c r="B61" s="17"/>
      <c r="C61" s="17" t="s">
        <v>114</v>
      </c>
      <c r="D61" s="51">
        <v>329</v>
      </c>
      <c r="G61" s="64"/>
      <c r="H61" s="62"/>
    </row>
    <row r="62" s="17" customFormat="1" ht="15.45" customHeight="1" spans="1:8">
      <c r="A62" s="48" t="s">
        <v>115</v>
      </c>
      <c r="B62" s="17" t="s">
        <v>145</v>
      </c>
      <c r="C62" s="17" t="s">
        <v>116</v>
      </c>
      <c r="D62" s="17">
        <v>175.44</v>
      </c>
      <c r="E62" s="51">
        <f>SUM(D59:D62)</f>
        <v>3012.44</v>
      </c>
      <c r="F62" s="51"/>
      <c r="H62" s="70" t="s">
        <v>117</v>
      </c>
    </row>
    <row r="63" spans="1:8">
      <c r="B63" s="71" t="s">
        <v>118</v>
      </c>
      <c r="C63" s="17"/>
      <c r="D63" s="51"/>
      <c r="G63" s="64"/>
      <c r="H63" s="62"/>
    </row>
    <row r="64" ht="37.05" customHeight="1" spans="1:8">
      <c r="B64" s="17"/>
      <c r="C64" s="17" t="s">
        <v>119</v>
      </c>
      <c r="D64" s="51">
        <v>5000</v>
      </c>
      <c r="E64" s="51"/>
      <c r="F64" s="51"/>
      <c r="G64" s="64">
        <v>197902.69</v>
      </c>
      <c r="H64" s="72" t="s">
        <v>120</v>
      </c>
    </row>
    <row r="65" spans="1:8">
      <c r="A65" s="48" t="s">
        <v>121</v>
      </c>
      <c r="B65" s="17"/>
      <c r="C65" s="17" t="s">
        <v>122</v>
      </c>
      <c r="D65" s="51">
        <v>1</v>
      </c>
      <c r="E65" s="51"/>
      <c r="F65" s="51"/>
      <c r="G65" s="64">
        <v>1000</v>
      </c>
      <c r="H65" s="62" t="s">
        <v>123</v>
      </c>
    </row>
    <row r="66" spans="1:8">
      <c r="A66" s="48" t="s">
        <v>124</v>
      </c>
      <c r="B66" s="17"/>
      <c r="C66" s="17" t="s">
        <v>125</v>
      </c>
      <c r="D66" s="51">
        <v>1445</v>
      </c>
      <c r="E66" s="51"/>
      <c r="F66" s="51"/>
      <c r="G66" s="64"/>
      <c r="H66" s="62" t="s">
        <v>126</v>
      </c>
    </row>
    <row r="67" spans="1:8">
      <c r="A67" s="48" t="s">
        <v>127</v>
      </c>
      <c r="B67" s="17"/>
      <c r="C67" s="17" t="s">
        <v>128</v>
      </c>
      <c r="D67" s="51">
        <v>875</v>
      </c>
      <c r="E67" s="51">
        <f>SUM(D64:D67)</f>
        <v>7321</v>
      </c>
      <c r="F67" s="51"/>
      <c r="G67" s="64"/>
      <c r="H67" s="62" t="s">
        <v>126</v>
      </c>
    </row>
    <row r="68" spans="1:8">
      <c r="B68" s="17"/>
      <c r="C68" s="17"/>
      <c r="D68" s="51"/>
      <c r="E68" s="51"/>
      <c r="F68" s="51"/>
      <c r="G68" s="64"/>
      <c r="H68" s="62"/>
    </row>
    <row r="69" spans="1:8">
      <c r="B69" s="50" t="s">
        <v>129</v>
      </c>
      <c r="C69" s="50"/>
      <c r="D69" s="51"/>
      <c r="E69" s="51"/>
      <c r="F69" s="51"/>
      <c r="G69" s="64"/>
    </row>
    <row r="70" spans="1:8">
      <c r="A70" s="48" t="s">
        <v>130</v>
      </c>
      <c r="C70" s="17" t="s">
        <v>131</v>
      </c>
      <c r="D70" s="51">
        <v>1</v>
      </c>
    </row>
    <row r="71" spans="1:8">
      <c r="A71" s="48" t="s">
        <v>132</v>
      </c>
      <c r="C71" s="17" t="s">
        <v>133</v>
      </c>
      <c r="D71" s="51">
        <v>1</v>
      </c>
    </row>
    <row r="72" spans="1:8">
      <c r="B72" s="73" t="s">
        <v>149</v>
      </c>
      <c r="E72" s="51">
        <f>SUM(D70+D71)</f>
        <v>2</v>
      </c>
      <c r="F72" s="51"/>
    </row>
    <row r="73" spans="1:8">
      <c r="B73" s="17" t="s">
        <v>150</v>
      </c>
      <c r="C73" s="17" t="s">
        <v>151</v>
      </c>
      <c r="D73" s="51">
        <f>588*2</f>
        <v>1176</v>
      </c>
      <c r="E73" s="51"/>
      <c r="F73" s="51"/>
    </row>
    <row r="74" spans="1:8">
      <c r="B74" s="17" t="s">
        <v>152</v>
      </c>
      <c r="C74" s="17" t="s">
        <v>153</v>
      </c>
      <c r="D74" s="51">
        <v>396.96</v>
      </c>
      <c r="E74" s="51"/>
      <c r="F74" s="51"/>
    </row>
    <row r="75" spans="1:8">
      <c r="B75" s="17" t="s">
        <v>154</v>
      </c>
      <c r="C75" s="17" t="s">
        <v>155</v>
      </c>
      <c r="D75" s="51">
        <v>77.98</v>
      </c>
      <c r="E75" s="51">
        <f>SUM(D73:D75)</f>
        <v>1650.94</v>
      </c>
      <c r="F75" s="51"/>
    </row>
    <row r="76" spans="1:8">
      <c r="B76" s="17"/>
      <c r="C76" s="17"/>
      <c r="D76" s="51"/>
      <c r="E76" s="51"/>
      <c r="F76" s="51"/>
    </row>
    <row r="77" spans="1:8">
      <c r="B77" s="17"/>
      <c r="C77" s="50" t="s">
        <v>134</v>
      </c>
      <c r="D77" s="74" t="s">
        <v>135</v>
      </c>
      <c r="E77" s="75">
        <f>SUM(E6:E75)</f>
        <v>166935.85</v>
      </c>
      <c r="F77" s="75">
        <f>SUM(F7:F76)</f>
        <v>10651.01</v>
      </c>
      <c r="G77" s="75">
        <f>SUM(G5:G71)</f>
        <v>362647.81</v>
      </c>
    </row>
    <row r="78" spans="1:8">
      <c r="B78" s="17"/>
      <c r="C78" s="17"/>
      <c r="D78" s="51"/>
      <c r="E78" s="51"/>
      <c r="F78" s="51"/>
    </row>
    <row r="79" spans="1:8">
      <c r="B79" s="17"/>
      <c r="C79" s="17"/>
      <c r="D79" s="51"/>
      <c r="E79" s="51"/>
      <c r="F79" s="51"/>
    </row>
    <row r="80" spans="1:8">
      <c r="B80" s="17"/>
      <c r="C80" s="17"/>
      <c r="D80" s="76"/>
      <c r="E80" s="76"/>
      <c r="F80" s="51"/>
    </row>
    <row r="81" spans="2:6">
      <c r="B81" s="17"/>
      <c r="C81" s="51"/>
      <c r="D81" s="77" t="s">
        <v>156</v>
      </c>
      <c r="E81" s="77">
        <f>'March 2023'!E75</f>
        <v>159141.9</v>
      </c>
    </row>
    <row r="82" spans="2:6">
      <c r="B82" s="17"/>
      <c r="C82" s="51"/>
      <c r="D82" s="77" t="s">
        <v>168</v>
      </c>
      <c r="E82" s="76">
        <v>-4628</v>
      </c>
    </row>
    <row r="83" spans="2:6">
      <c r="B83" s="17"/>
      <c r="C83" s="17"/>
      <c r="D83" s="77" t="s">
        <v>157</v>
      </c>
      <c r="E83" s="78">
        <f>F77</f>
        <v>10651.01</v>
      </c>
      <c r="F83" s="51"/>
    </row>
    <row r="84" spans="2:6">
      <c r="B84" s="17"/>
      <c r="C84" s="17"/>
      <c r="D84" s="77"/>
      <c r="E84" s="77">
        <v>1650</v>
      </c>
      <c r="F84" s="51"/>
    </row>
    <row r="85" ht="12.75" spans="2:6">
      <c r="B85" s="17"/>
      <c r="C85" s="17"/>
      <c r="D85" s="79" t="s">
        <v>169</v>
      </c>
      <c r="E85" s="79">
        <f>SUM(E81:E84)</f>
        <v>166814.91</v>
      </c>
      <c r="F85" s="51"/>
    </row>
    <row r="86" ht="12.75" spans="2:6">
      <c r="B86" s="17"/>
      <c r="C86" s="17"/>
      <c r="D86" s="76"/>
      <c r="E86" s="77"/>
      <c r="F86" s="51"/>
    </row>
    <row r="87" spans="2:6">
      <c r="B87" s="17"/>
      <c r="C87" s="17"/>
      <c r="D87" s="51"/>
      <c r="E87" s="51"/>
      <c r="F87" s="51"/>
    </row>
    <row r="88" spans="2:6">
      <c r="B88" s="17"/>
      <c r="C88" s="17"/>
      <c r="D88" s="51"/>
      <c r="E88" s="51"/>
      <c r="F88" s="51"/>
    </row>
    <row r="89" spans="2:6">
      <c r="B89" s="17"/>
      <c r="C89" s="17"/>
      <c r="D89" s="51"/>
      <c r="E89" s="51"/>
      <c r="F89" s="51"/>
    </row>
    <row r="90" spans="2:6">
      <c r="B90" s="17"/>
      <c r="C90" s="17"/>
      <c r="D90" s="51"/>
      <c r="E90" s="51"/>
      <c r="F90" s="51"/>
    </row>
    <row r="91" spans="2:6">
      <c r="B91" s="17"/>
      <c r="C91" s="17"/>
      <c r="D91" s="51"/>
      <c r="E91" s="51"/>
      <c r="F91" s="51"/>
    </row>
    <row r="92" spans="2:6">
      <c r="B92" s="17"/>
      <c r="C92" s="17"/>
      <c r="D92" s="51"/>
      <c r="E92" s="51"/>
      <c r="F92" s="51"/>
    </row>
  </sheetData>
  <mergeCells count="2">
    <mergeCell ref="G2:H2"/>
    <mergeCell ref="G3:H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"/>
  <sheetViews>
    <sheetView tabSelected="1" topLeftCell="F1" workbookViewId="0">
      <selection activeCell="L94" sqref="L94"/>
    </sheetView>
  </sheetViews>
  <sheetFormatPr defaultColWidth="8.77777777777778" defaultRowHeight="12"/>
  <cols>
    <col min="1" max="1" width="8.77777777777778" style="2" hidden="1" customWidth="1"/>
    <col min="2" max="2" width="12.2222222222222" style="2" hidden="1" customWidth="1"/>
    <col min="3" max="3" width="33.7777777777778" style="3" hidden="1" customWidth="1"/>
    <col min="4" max="5" width="12.7777777777778" style="2" hidden="1" customWidth="1"/>
    <col min="6" max="6" width="21.6666666666667" style="2" customWidth="1"/>
    <col min="7" max="7" width="44.6666666666667" style="2" customWidth="1"/>
    <col min="8" max="8" width="12.1111111111111" style="2" customWidth="1"/>
    <col min="9" max="9" width="12.7777777777778" style="2" customWidth="1"/>
    <col min="10" max="10" width="8.77777777777778" style="2"/>
    <col min="11" max="11" width="17.6666666666667" style="2" customWidth="1"/>
    <col min="12" max="12" width="28.1111111111111" style="2" customWidth="1"/>
    <col min="13" max="13" width="13.5555555555556" style="2" customWidth="1"/>
    <col min="14" max="14" width="11.1111111111111" style="2" customWidth="1"/>
    <col min="15" max="16384" width="8.77777777777778" style="2"/>
  </cols>
  <sheetData>
    <row r="1" spans="2:14">
      <c r="D1" s="4"/>
      <c r="E1" s="4"/>
      <c r="F1" s="5" t="s">
        <v>170</v>
      </c>
      <c r="G1" s="5"/>
      <c r="H1" s="4"/>
      <c r="I1" s="4"/>
      <c r="K1" s="5" t="s">
        <v>171</v>
      </c>
      <c r="L1" s="5"/>
      <c r="M1" s="4"/>
      <c r="N1" s="4"/>
    </row>
    <row r="2" ht="33" customHeight="1" spans="2:14">
      <c r="B2" s="6" t="s">
        <v>2</v>
      </c>
      <c r="C2" s="6"/>
      <c r="D2" s="7" t="s">
        <v>160</v>
      </c>
      <c r="E2" s="7" t="s">
        <v>172</v>
      </c>
      <c r="F2" s="1"/>
      <c r="G2" s="1"/>
      <c r="H2" s="8" t="s">
        <v>1</v>
      </c>
      <c r="I2" s="9"/>
      <c r="K2" s="1"/>
      <c r="L2" s="1"/>
      <c r="M2" s="8" t="s">
        <v>1</v>
      </c>
      <c r="N2" s="9"/>
    </row>
    <row r="3" ht="14.55" customHeight="1" spans="2:14">
      <c r="B3" s="10" t="s">
        <v>5</v>
      </c>
      <c r="C3" s="10"/>
      <c r="D3" s="11"/>
      <c r="E3" s="11"/>
      <c r="F3" s="1"/>
      <c r="G3" s="1"/>
      <c r="H3" s="12" t="s">
        <v>4</v>
      </c>
      <c r="I3" s="11"/>
      <c r="K3" s="1"/>
      <c r="L3" s="1"/>
      <c r="M3" s="12" t="s">
        <v>4</v>
      </c>
      <c r="N3" s="11"/>
    </row>
    <row r="4" hidden="1" spans="2:14">
      <c r="B4" s="13"/>
      <c r="D4" s="14"/>
      <c r="E4" s="14"/>
      <c r="F4" s="15" t="s">
        <v>6</v>
      </c>
      <c r="G4" s="1"/>
      <c r="H4" s="14"/>
      <c r="I4" s="14"/>
      <c r="K4" s="15" t="s">
        <v>6</v>
      </c>
      <c r="L4" s="1"/>
      <c r="M4" s="14"/>
      <c r="N4" s="14"/>
    </row>
    <row r="5" spans="2:14">
      <c r="D5" s="4"/>
      <c r="E5" s="4"/>
      <c r="F5" s="5" t="s">
        <v>7</v>
      </c>
      <c r="G5" s="1"/>
      <c r="H5" s="4"/>
      <c r="I5" s="4"/>
      <c r="K5" s="5" t="s">
        <v>7</v>
      </c>
      <c r="L5" s="1"/>
      <c r="M5" s="4"/>
      <c r="N5" s="4"/>
    </row>
    <row r="6" spans="2:14">
      <c r="C6" s="16" t="s">
        <v>9</v>
      </c>
      <c r="D6" s="4"/>
      <c r="E6" s="4"/>
      <c r="F6" s="1"/>
      <c r="G6" s="1" t="s">
        <v>173</v>
      </c>
      <c r="H6" s="4">
        <v>2717</v>
      </c>
      <c r="I6" s="4"/>
      <c r="K6" s="1"/>
      <c r="L6" s="1" t="s">
        <v>173</v>
      </c>
      <c r="M6" s="4">
        <v>2717</v>
      </c>
      <c r="N6" s="4"/>
    </row>
    <row r="7" spans="2:14">
      <c r="C7" s="16" t="s">
        <v>9</v>
      </c>
      <c r="D7" s="4"/>
      <c r="E7" s="4"/>
      <c r="F7" s="1"/>
      <c r="G7" s="1" t="s">
        <v>10</v>
      </c>
      <c r="H7" s="4">
        <v>2971</v>
      </c>
      <c r="I7" s="4"/>
      <c r="K7" s="1"/>
      <c r="L7" s="1" t="s">
        <v>10</v>
      </c>
      <c r="M7" s="4">
        <v>2971</v>
      </c>
      <c r="N7" s="4"/>
    </row>
    <row r="8" spans="2:14">
      <c r="C8" s="16" t="s">
        <v>9</v>
      </c>
      <c r="D8" s="4"/>
      <c r="E8" s="4"/>
      <c r="F8" s="1"/>
      <c r="G8" s="1" t="s">
        <v>13</v>
      </c>
      <c r="H8" s="4">
        <v>2830</v>
      </c>
      <c r="I8" s="4"/>
      <c r="K8" s="1"/>
      <c r="L8" s="1" t="s">
        <v>13</v>
      </c>
      <c r="M8" s="4">
        <v>2830</v>
      </c>
      <c r="N8" s="4"/>
    </row>
    <row r="9" spans="2:14">
      <c r="C9" s="16" t="s">
        <v>9</v>
      </c>
      <c r="D9" s="4"/>
      <c r="E9" s="4"/>
      <c r="F9" s="1" t="s">
        <v>161</v>
      </c>
      <c r="G9" s="1" t="s">
        <v>14</v>
      </c>
      <c r="H9" s="4"/>
      <c r="I9" s="4"/>
      <c r="K9" s="1"/>
      <c r="L9" s="1"/>
      <c r="M9" s="4"/>
      <c r="N9" s="4"/>
    </row>
    <row r="10" spans="2:14">
      <c r="C10" s="16"/>
      <c r="D10" s="4">
        <f>5289.76*2</f>
        <v>10579.52</v>
      </c>
      <c r="E10" s="4"/>
      <c r="F10" s="1" t="s">
        <v>162</v>
      </c>
      <c r="G10" s="1" t="s">
        <v>163</v>
      </c>
      <c r="H10" s="4">
        <f>5289.76*2</f>
        <v>10579.52</v>
      </c>
      <c r="I10" s="4"/>
      <c r="K10" s="1" t="s">
        <v>162</v>
      </c>
      <c r="L10" s="1" t="s">
        <v>163</v>
      </c>
      <c r="M10" s="4">
        <f>5289.76*2</f>
        <v>10579.52</v>
      </c>
      <c r="N10" s="4"/>
    </row>
    <row r="11" spans="2:14">
      <c r="C11" s="16" t="s">
        <v>9</v>
      </c>
      <c r="D11" s="4"/>
      <c r="E11" s="4"/>
      <c r="F11" s="1"/>
      <c r="G11" s="1" t="s">
        <v>15</v>
      </c>
      <c r="H11" s="4">
        <v>10201</v>
      </c>
      <c r="I11" s="4"/>
      <c r="K11" s="1"/>
      <c r="L11" s="1" t="s">
        <v>15</v>
      </c>
      <c r="M11" s="4">
        <v>10201</v>
      </c>
      <c r="N11" s="4"/>
    </row>
    <row r="12" spans="2:14">
      <c r="C12" s="16" t="s">
        <v>9</v>
      </c>
      <c r="D12" s="4"/>
      <c r="E12" s="4"/>
      <c r="F12" s="1"/>
      <c r="G12" s="1" t="s">
        <v>16</v>
      </c>
      <c r="H12" s="4">
        <v>19190</v>
      </c>
      <c r="I12" s="4"/>
      <c r="K12" s="1"/>
      <c r="L12" s="1" t="s">
        <v>16</v>
      </c>
      <c r="M12" s="4">
        <v>19190</v>
      </c>
      <c r="N12" s="4"/>
    </row>
    <row r="13" spans="2:14">
      <c r="C13" s="16" t="s">
        <v>9</v>
      </c>
      <c r="D13" s="4"/>
      <c r="E13" s="4"/>
      <c r="F13" s="1"/>
      <c r="G13" s="1" t="s">
        <v>17</v>
      </c>
      <c r="H13" s="4">
        <v>993</v>
      </c>
      <c r="I13" s="4"/>
      <c r="K13" s="17" t="s">
        <v>174</v>
      </c>
      <c r="L13" s="17" t="s">
        <v>17</v>
      </c>
      <c r="M13" s="18"/>
      <c r="N13" s="4"/>
    </row>
    <row r="14" spans="2:14">
      <c r="C14" s="16" t="s">
        <v>9</v>
      </c>
      <c r="D14" s="4"/>
      <c r="E14" s="4"/>
      <c r="F14" s="1"/>
      <c r="G14" s="1" t="s">
        <v>18</v>
      </c>
      <c r="H14" s="4">
        <v>2700</v>
      </c>
      <c r="I14" s="4"/>
      <c r="K14" s="1"/>
      <c r="L14" s="1" t="s">
        <v>18</v>
      </c>
      <c r="M14" s="4">
        <v>2700</v>
      </c>
      <c r="N14" s="4"/>
    </row>
    <row r="15" spans="2:14">
      <c r="C15" s="16" t="s">
        <v>20</v>
      </c>
      <c r="D15" s="4"/>
      <c r="E15" s="4"/>
      <c r="F15" s="1"/>
      <c r="G15" s="1" t="s">
        <v>19</v>
      </c>
      <c r="H15" s="4">
        <v>3846</v>
      </c>
      <c r="I15" s="4"/>
      <c r="K15" s="1"/>
      <c r="L15" s="1" t="s">
        <v>19</v>
      </c>
      <c r="M15" s="4">
        <v>3846</v>
      </c>
      <c r="N15" s="4"/>
    </row>
    <row r="16" spans="2:14">
      <c r="C16" s="16"/>
      <c r="D16" s="4"/>
      <c r="E16" s="4"/>
      <c r="F16" s="1" t="s">
        <v>139</v>
      </c>
      <c r="G16" s="1" t="s">
        <v>140</v>
      </c>
      <c r="H16" s="4">
        <v>3672</v>
      </c>
      <c r="I16" s="4"/>
      <c r="K16" s="1" t="s">
        <v>139</v>
      </c>
      <c r="L16" s="1" t="s">
        <v>140</v>
      </c>
      <c r="M16" s="4">
        <v>3672</v>
      </c>
      <c r="N16" s="4"/>
    </row>
    <row r="17" ht="22.8" spans="1:14">
      <c r="C17" s="16" t="s">
        <v>175</v>
      </c>
      <c r="D17" s="4"/>
      <c r="E17" s="4">
        <v>476.17</v>
      </c>
      <c r="F17" s="19" t="s">
        <v>176</v>
      </c>
      <c r="G17" s="1" t="s">
        <v>177</v>
      </c>
      <c r="H17" s="4">
        <v>476.17</v>
      </c>
      <c r="I17" s="4"/>
      <c r="K17" s="19" t="s">
        <v>176</v>
      </c>
      <c r="L17" s="1" t="s">
        <v>177</v>
      </c>
      <c r="M17" s="4">
        <v>476.17</v>
      </c>
      <c r="N17" s="4"/>
    </row>
    <row r="18" ht="12.75" spans="1:14">
      <c r="B18" s="1">
        <v>61621.34</v>
      </c>
      <c r="C18" s="16"/>
      <c r="D18" s="4"/>
      <c r="E18" s="4"/>
      <c r="F18" s="1"/>
      <c r="G18" s="1"/>
      <c r="H18" s="20"/>
      <c r="I18" s="21">
        <f>SUM(H6:H18)</f>
        <v>60175.69</v>
      </c>
      <c r="K18" s="1"/>
      <c r="L18" s="1"/>
      <c r="M18" s="20"/>
      <c r="N18" s="21">
        <f>SUM(M6:M18)</f>
        <v>59182.69</v>
      </c>
    </row>
    <row r="19" ht="12.75" spans="1:14">
      <c r="B19" s="1"/>
      <c r="C19" s="16" t="s">
        <v>9</v>
      </c>
      <c r="D19" s="4"/>
      <c r="E19" s="4"/>
      <c r="F19" s="5" t="s">
        <v>21</v>
      </c>
      <c r="G19" s="1" t="s">
        <v>22</v>
      </c>
      <c r="H19" s="22">
        <v>5388.62</v>
      </c>
      <c r="I19" s="4"/>
      <c r="K19" s="5" t="s">
        <v>21</v>
      </c>
      <c r="L19" s="1" t="s">
        <v>22</v>
      </c>
      <c r="M19" s="22">
        <v>5388.62</v>
      </c>
      <c r="N19" s="4"/>
    </row>
    <row r="20" spans="1:14">
      <c r="B20" s="1"/>
      <c r="C20" s="16" t="s">
        <v>9</v>
      </c>
      <c r="D20" s="4"/>
      <c r="E20" s="4"/>
      <c r="F20" s="1"/>
      <c r="G20" s="1" t="s">
        <v>23</v>
      </c>
      <c r="H20" s="22">
        <v>5976.86</v>
      </c>
      <c r="I20" s="4"/>
      <c r="K20" s="1"/>
      <c r="L20" s="1" t="s">
        <v>23</v>
      </c>
      <c r="M20" s="22">
        <v>5976.86</v>
      </c>
      <c r="N20" s="4"/>
    </row>
    <row r="21" ht="12.75" spans="1:14">
      <c r="B21" s="1"/>
      <c r="C21" s="16" t="s">
        <v>25</v>
      </c>
      <c r="D21" s="4"/>
      <c r="E21" s="4"/>
      <c r="F21" s="1"/>
      <c r="G21" s="1" t="s">
        <v>24</v>
      </c>
      <c r="H21" s="4">
        <v>500</v>
      </c>
      <c r="I21" s="21">
        <f>SUM(H19:H21)</f>
        <v>11865.48</v>
      </c>
      <c r="K21" s="1"/>
      <c r="L21" s="1" t="s">
        <v>24</v>
      </c>
      <c r="M21" s="4">
        <v>500</v>
      </c>
    </row>
    <row r="22" ht="14.55" spans="1:14">
      <c r="B22" s="1">
        <v>15659.43</v>
      </c>
      <c r="C22" s="2"/>
      <c r="D22" s="4"/>
      <c r="E22" s="4"/>
      <c r="F22" s="5" t="s">
        <v>26</v>
      </c>
      <c r="G22" s="1"/>
      <c r="K22" s="17" t="s">
        <v>178</v>
      </c>
      <c r="L22" s="1" t="s">
        <v>179</v>
      </c>
      <c r="M22" s="23">
        <v>3198</v>
      </c>
    </row>
    <row r="23" ht="12.75" spans="1:14">
      <c r="A23" s="2" t="s">
        <v>27</v>
      </c>
      <c r="B23" s="1"/>
      <c r="C23" s="3" t="s">
        <v>29</v>
      </c>
      <c r="D23" s="4"/>
      <c r="E23" s="4"/>
      <c r="F23" s="5"/>
      <c r="G23" s="1" t="s">
        <v>28</v>
      </c>
      <c r="H23" s="4">
        <v>3600</v>
      </c>
      <c r="I23" s="4"/>
      <c r="K23" s="5" t="s">
        <v>26</v>
      </c>
      <c r="L23" s="1"/>
      <c r="N23" s="21">
        <f>SUM(M19:M22)</f>
        <v>15063.48</v>
      </c>
    </row>
    <row r="24" ht="12.15" spans="1:14">
      <c r="A24" s="2" t="s">
        <v>35</v>
      </c>
      <c r="B24" s="1"/>
      <c r="C24" s="16" t="s">
        <v>141</v>
      </c>
      <c r="D24" s="4"/>
      <c r="E24" s="4"/>
      <c r="F24" s="1"/>
      <c r="G24" s="1" t="s">
        <v>36</v>
      </c>
      <c r="H24" s="4">
        <v>2000</v>
      </c>
      <c r="I24" s="4"/>
      <c r="K24" s="5"/>
      <c r="L24" s="1" t="s">
        <v>28</v>
      </c>
      <c r="M24" s="4">
        <v>3600</v>
      </c>
      <c r="N24" s="4"/>
    </row>
    <row r="25" spans="1:14">
      <c r="B25" s="1"/>
      <c r="C25" s="16"/>
      <c r="D25" s="4"/>
      <c r="E25" s="4">
        <v>3014</v>
      </c>
      <c r="F25" s="1" t="s">
        <v>180</v>
      </c>
      <c r="G25" s="1" t="s">
        <v>181</v>
      </c>
      <c r="H25" s="4">
        <v>3014</v>
      </c>
      <c r="I25" s="4"/>
      <c r="K25" s="1"/>
      <c r="L25" s="1" t="s">
        <v>36</v>
      </c>
      <c r="M25" s="4">
        <v>2000</v>
      </c>
      <c r="N25" s="4"/>
    </row>
    <row r="26" spans="1:14">
      <c r="A26" s="2" t="s">
        <v>37</v>
      </c>
      <c r="B26" s="1"/>
      <c r="C26" s="16" t="s">
        <v>141</v>
      </c>
      <c r="D26" s="4"/>
      <c r="E26" s="4"/>
      <c r="F26" s="1"/>
      <c r="G26" s="1" t="s">
        <v>38</v>
      </c>
      <c r="H26" s="4">
        <v>500</v>
      </c>
      <c r="I26" s="4"/>
      <c r="K26" s="1" t="s">
        <v>180</v>
      </c>
      <c r="L26" s="1" t="s">
        <v>181</v>
      </c>
      <c r="M26" s="4">
        <v>3014</v>
      </c>
      <c r="N26" s="4"/>
    </row>
    <row r="27" spans="1:14">
      <c r="A27" s="2" t="s">
        <v>39</v>
      </c>
      <c r="B27" s="1"/>
      <c r="C27" s="16" t="s">
        <v>141</v>
      </c>
      <c r="D27" s="4"/>
      <c r="E27" s="4"/>
      <c r="F27" s="1"/>
      <c r="G27" s="1" t="s">
        <v>40</v>
      </c>
      <c r="H27" s="4">
        <v>9900</v>
      </c>
      <c r="I27" s="4"/>
      <c r="K27" s="1"/>
      <c r="L27" s="1" t="s">
        <v>38</v>
      </c>
      <c r="M27" s="4">
        <v>500</v>
      </c>
      <c r="N27" s="4"/>
    </row>
    <row r="28" spans="1:14">
      <c r="A28" s="2" t="s">
        <v>41</v>
      </c>
      <c r="B28" s="1"/>
      <c r="C28" s="16"/>
      <c r="D28" s="4"/>
      <c r="E28" s="4"/>
      <c r="F28" s="1" t="s">
        <v>42</v>
      </c>
      <c r="G28" s="1" t="s">
        <v>43</v>
      </c>
      <c r="H28" s="4">
        <v>9411</v>
      </c>
      <c r="I28" s="4"/>
      <c r="K28" s="1"/>
      <c r="L28" s="1" t="s">
        <v>40</v>
      </c>
      <c r="M28" s="4">
        <v>9900</v>
      </c>
      <c r="N28" s="4"/>
    </row>
    <row r="29" spans="1:14">
      <c r="B29" s="1"/>
      <c r="C29" s="16"/>
      <c r="D29" s="4"/>
      <c r="E29" s="4">
        <v>5554.55</v>
      </c>
      <c r="F29" s="1" t="s">
        <v>182</v>
      </c>
      <c r="G29" s="1" t="s">
        <v>183</v>
      </c>
      <c r="H29" s="4">
        <v>5554.55</v>
      </c>
      <c r="I29" s="4"/>
      <c r="K29" s="1" t="s">
        <v>42</v>
      </c>
      <c r="L29" s="1" t="s">
        <v>43</v>
      </c>
      <c r="M29" s="4">
        <v>9411</v>
      </c>
      <c r="N29" s="4"/>
    </row>
    <row r="30" spans="1:14">
      <c r="A30" s="2" t="s">
        <v>44</v>
      </c>
      <c r="B30" s="1"/>
      <c r="C30" s="16" t="s">
        <v>141</v>
      </c>
      <c r="D30" s="4"/>
      <c r="E30" s="4"/>
      <c r="F30" s="1"/>
      <c r="G30" s="1" t="s">
        <v>45</v>
      </c>
      <c r="H30" s="4">
        <v>1000</v>
      </c>
      <c r="I30" s="4"/>
      <c r="K30" s="1" t="s">
        <v>182</v>
      </c>
      <c r="L30" s="1" t="s">
        <v>183</v>
      </c>
      <c r="M30" s="4">
        <v>5554.55</v>
      </c>
      <c r="N30" s="4"/>
    </row>
    <row r="31" spans="1:14">
      <c r="A31" s="2" t="s">
        <v>46</v>
      </c>
      <c r="B31" s="1"/>
      <c r="C31" s="16" t="s">
        <v>141</v>
      </c>
      <c r="D31" s="4"/>
      <c r="E31" s="4"/>
      <c r="F31" s="1"/>
      <c r="G31" s="1" t="s">
        <v>47</v>
      </c>
      <c r="H31" s="4">
        <v>3368</v>
      </c>
      <c r="I31" s="4"/>
      <c r="K31" s="1"/>
      <c r="L31" s="1" t="s">
        <v>45</v>
      </c>
      <c r="M31" s="4">
        <v>1000</v>
      </c>
      <c r="N31" s="4"/>
    </row>
    <row r="32" spans="1:14">
      <c r="A32" s="2" t="s">
        <v>48</v>
      </c>
      <c r="B32" s="1"/>
      <c r="C32" s="16" t="s">
        <v>141</v>
      </c>
      <c r="D32" s="4"/>
      <c r="E32" s="4"/>
      <c r="F32" s="1"/>
      <c r="G32" s="1" t="s">
        <v>49</v>
      </c>
      <c r="H32" s="4">
        <v>1000</v>
      </c>
      <c r="I32" s="4"/>
      <c r="K32" s="1"/>
      <c r="L32" s="1" t="s">
        <v>47</v>
      </c>
      <c r="M32" s="4">
        <v>3368</v>
      </c>
      <c r="N32" s="4"/>
    </row>
    <row r="33" ht="14.4" spans="1:14">
      <c r="A33" s="2" t="s">
        <v>50</v>
      </c>
      <c r="B33" s="1"/>
      <c r="C33" s="16" t="s">
        <v>141</v>
      </c>
      <c r="D33" s="4"/>
      <c r="E33" s="4"/>
      <c r="F33" s="1"/>
      <c r="G33" s="1" t="s">
        <v>51</v>
      </c>
      <c r="H33" s="4">
        <v>500</v>
      </c>
      <c r="I33" s="4"/>
      <c r="K33" s="24" t="s">
        <v>184</v>
      </c>
      <c r="L33" s="24" t="s">
        <v>185</v>
      </c>
      <c r="M33" s="25">
        <v>1298.44</v>
      </c>
      <c r="N33" s="4"/>
    </row>
    <row r="34" spans="1:14">
      <c r="A34" s="2" t="s">
        <v>52</v>
      </c>
      <c r="B34" s="1"/>
      <c r="C34" s="16" t="s">
        <v>141</v>
      </c>
      <c r="D34" s="4"/>
      <c r="E34" s="4"/>
      <c r="F34" s="1"/>
      <c r="G34" s="1" t="s">
        <v>53</v>
      </c>
      <c r="H34" s="4">
        <v>120</v>
      </c>
      <c r="I34" s="4"/>
      <c r="K34" s="1"/>
      <c r="L34" s="1" t="s">
        <v>49</v>
      </c>
      <c r="M34" s="4">
        <v>1000</v>
      </c>
      <c r="N34" s="4"/>
    </row>
    <row r="35" spans="1:14">
      <c r="B35" s="1"/>
      <c r="C35" s="16"/>
      <c r="D35" s="4"/>
      <c r="E35" s="4"/>
      <c r="F35" s="1"/>
      <c r="G35" s="1"/>
      <c r="H35" s="4"/>
      <c r="I35" s="4"/>
      <c r="K35" s="1"/>
      <c r="L35" s="1" t="s">
        <v>51</v>
      </c>
      <c r="M35" s="4">
        <v>500</v>
      </c>
      <c r="N35" s="4"/>
    </row>
    <row r="36" spans="1:14">
      <c r="A36" s="2" t="s">
        <v>54</v>
      </c>
      <c r="B36" s="1"/>
      <c r="C36" s="16" t="s">
        <v>141</v>
      </c>
      <c r="D36" s="4"/>
      <c r="E36" s="4"/>
      <c r="F36" s="1"/>
      <c r="G36" s="1" t="s">
        <v>55</v>
      </c>
      <c r="H36" s="4">
        <v>2467</v>
      </c>
      <c r="I36" s="4"/>
      <c r="K36" s="17" t="s">
        <v>186</v>
      </c>
      <c r="L36" s="17" t="s">
        <v>187</v>
      </c>
      <c r="M36" s="26">
        <v>555</v>
      </c>
      <c r="N36" s="4"/>
    </row>
    <row r="37" spans="1:14">
      <c r="A37" s="2" t="s">
        <v>56</v>
      </c>
      <c r="B37" s="1"/>
      <c r="C37" s="16" t="s">
        <v>141</v>
      </c>
      <c r="D37" s="4"/>
      <c r="E37" s="4"/>
      <c r="F37" s="1"/>
      <c r="G37" s="1" t="s">
        <v>57</v>
      </c>
      <c r="H37" s="4">
        <v>942</v>
      </c>
      <c r="I37" s="4"/>
      <c r="K37" s="1"/>
      <c r="L37" s="1" t="s">
        <v>53</v>
      </c>
      <c r="M37" s="4">
        <v>120</v>
      </c>
      <c r="N37" s="4"/>
    </row>
    <row r="38" spans="1:14">
      <c r="A38" s="2" t="s">
        <v>58</v>
      </c>
      <c r="B38" s="1"/>
      <c r="C38" s="16" t="s">
        <v>141</v>
      </c>
      <c r="D38" s="4"/>
      <c r="E38" s="4"/>
      <c r="F38" s="1"/>
      <c r="G38" s="1" t="s">
        <v>59</v>
      </c>
      <c r="H38" s="4">
        <v>400</v>
      </c>
      <c r="I38" s="4"/>
      <c r="K38" s="1"/>
      <c r="L38" s="1" t="s">
        <v>55</v>
      </c>
      <c r="M38" s="4">
        <v>2467</v>
      </c>
      <c r="N38" s="4"/>
    </row>
    <row r="39" spans="1:14">
      <c r="A39" s="2" t="s">
        <v>60</v>
      </c>
      <c r="B39" s="1"/>
      <c r="C39" s="16" t="s">
        <v>141</v>
      </c>
      <c r="D39" s="4"/>
      <c r="E39" s="4"/>
      <c r="F39" s="1"/>
      <c r="G39" s="1" t="s">
        <v>61</v>
      </c>
      <c r="H39" s="4">
        <v>2000</v>
      </c>
      <c r="I39" s="4"/>
      <c r="K39" s="1"/>
      <c r="L39" s="1" t="s">
        <v>57</v>
      </c>
      <c r="M39" s="4">
        <v>942</v>
      </c>
      <c r="N39" s="4"/>
    </row>
    <row r="40" spans="1:14">
      <c r="A40" s="2" t="s">
        <v>62</v>
      </c>
      <c r="B40" s="1"/>
      <c r="C40" s="3" t="s">
        <v>64</v>
      </c>
      <c r="D40" s="4"/>
      <c r="E40" s="4"/>
      <c r="F40" s="1"/>
      <c r="G40" s="1" t="s">
        <v>63</v>
      </c>
      <c r="H40" s="4">
        <v>4000</v>
      </c>
      <c r="I40" s="4"/>
      <c r="K40" s="1"/>
      <c r="L40" s="1" t="s">
        <v>59</v>
      </c>
      <c r="M40" s="4">
        <v>400</v>
      </c>
      <c r="N40" s="4"/>
    </row>
    <row r="41" spans="1:14">
      <c r="A41" s="2" t="s">
        <v>65</v>
      </c>
      <c r="B41" s="1"/>
      <c r="C41" s="3" t="s">
        <v>64</v>
      </c>
      <c r="D41" s="4"/>
      <c r="E41" s="4"/>
      <c r="F41" s="1"/>
      <c r="G41" s="1" t="s">
        <v>66</v>
      </c>
      <c r="H41" s="4">
        <v>4000</v>
      </c>
      <c r="I41" s="4"/>
      <c r="K41" s="1"/>
      <c r="L41" s="1" t="s">
        <v>61</v>
      </c>
      <c r="M41" s="4">
        <v>2000</v>
      </c>
      <c r="N41" s="4"/>
    </row>
    <row r="42" spans="1:14">
      <c r="A42" s="2" t="s">
        <v>67</v>
      </c>
      <c r="B42" s="1"/>
      <c r="C42" s="3" t="s">
        <v>64</v>
      </c>
      <c r="D42" s="4"/>
      <c r="E42" s="4"/>
      <c r="F42" s="1"/>
      <c r="G42" s="1" t="s">
        <v>68</v>
      </c>
      <c r="H42" s="4">
        <v>1100</v>
      </c>
      <c r="I42" s="4"/>
      <c r="K42" s="1"/>
      <c r="L42" s="1" t="s">
        <v>63</v>
      </c>
      <c r="M42" s="4">
        <v>4000</v>
      </c>
      <c r="N42" s="4"/>
    </row>
    <row r="43" spans="1:14">
      <c r="A43" s="2" t="s">
        <v>69</v>
      </c>
      <c r="B43" s="1"/>
      <c r="C43" s="3" t="s">
        <v>64</v>
      </c>
      <c r="D43" s="4"/>
      <c r="E43" s="4"/>
      <c r="F43" s="1"/>
      <c r="G43" s="1" t="s">
        <v>70</v>
      </c>
      <c r="H43" s="4">
        <v>3700</v>
      </c>
      <c r="I43" s="4"/>
      <c r="K43" s="1"/>
      <c r="L43" s="1" t="s">
        <v>66</v>
      </c>
      <c r="M43" s="4">
        <v>4000</v>
      </c>
      <c r="N43" s="4"/>
    </row>
    <row r="44" spans="1:14">
      <c r="A44" s="2" t="s">
        <v>71</v>
      </c>
      <c r="B44" s="1"/>
      <c r="D44" s="4"/>
      <c r="E44" s="4"/>
      <c r="F44" s="1"/>
      <c r="G44" s="1" t="s">
        <v>72</v>
      </c>
      <c r="H44" s="4">
        <v>133</v>
      </c>
      <c r="I44" s="4"/>
      <c r="K44" s="1"/>
      <c r="L44" s="1" t="s">
        <v>68</v>
      </c>
      <c r="M44" s="4">
        <v>1100</v>
      </c>
      <c r="N44" s="4"/>
    </row>
    <row r="45" ht="31.95" customHeight="1" spans="1:14">
      <c r="A45" s="2" t="s">
        <v>73</v>
      </c>
      <c r="B45" s="1"/>
      <c r="C45" s="3" t="s">
        <v>75</v>
      </c>
      <c r="D45" s="4"/>
      <c r="E45" s="4">
        <v>-2171</v>
      </c>
      <c r="F45" s="1" t="s">
        <v>188</v>
      </c>
      <c r="G45" s="19" t="s">
        <v>74</v>
      </c>
      <c r="H45" s="4"/>
      <c r="I45" s="4"/>
      <c r="K45" s="1"/>
      <c r="L45" s="1" t="s">
        <v>70</v>
      </c>
      <c r="M45" s="4">
        <v>3700</v>
      </c>
      <c r="N45" s="4"/>
    </row>
    <row r="46" spans="1:14">
      <c r="A46" s="2" t="s">
        <v>76</v>
      </c>
      <c r="B46" s="1"/>
      <c r="D46" s="4"/>
      <c r="E46" s="4"/>
      <c r="F46" s="1" t="s">
        <v>77</v>
      </c>
      <c r="G46" s="1" t="s">
        <v>78</v>
      </c>
      <c r="H46" s="4">
        <v>3729</v>
      </c>
      <c r="I46" s="4"/>
      <c r="K46" s="1"/>
      <c r="L46" s="1" t="s">
        <v>72</v>
      </c>
      <c r="M46" s="4">
        <v>133</v>
      </c>
      <c r="N46" s="4"/>
    </row>
    <row r="47" ht="22.8" spans="1:14">
      <c r="A47" s="2" t="s">
        <v>79</v>
      </c>
      <c r="B47" s="1"/>
      <c r="D47" s="4"/>
      <c r="E47" s="4"/>
      <c r="F47" s="1"/>
      <c r="G47" s="1" t="s">
        <v>80</v>
      </c>
      <c r="H47" s="4">
        <v>110</v>
      </c>
      <c r="I47" s="4"/>
      <c r="K47" s="1" t="s">
        <v>188</v>
      </c>
      <c r="L47" s="19" t="s">
        <v>74</v>
      </c>
      <c r="M47" s="4"/>
      <c r="N47" s="4"/>
    </row>
    <row r="48" spans="1:14">
      <c r="A48" s="2" t="s">
        <v>81</v>
      </c>
      <c r="B48" s="1"/>
      <c r="C48" s="3" t="s">
        <v>83</v>
      </c>
      <c r="D48" s="4"/>
      <c r="E48" s="4"/>
      <c r="F48" s="1" t="s">
        <v>142</v>
      </c>
      <c r="G48" s="1" t="s">
        <v>82</v>
      </c>
      <c r="H48" s="4"/>
      <c r="I48" s="4"/>
      <c r="K48" s="1" t="s">
        <v>77</v>
      </c>
      <c r="L48" s="1" t="s">
        <v>78</v>
      </c>
      <c r="M48" s="4">
        <v>3729</v>
      </c>
      <c r="N48" s="4"/>
    </row>
    <row r="49" spans="1:14">
      <c r="B49" s="1"/>
      <c r="D49" s="4"/>
      <c r="E49" s="4"/>
      <c r="F49" s="1" t="s">
        <v>143</v>
      </c>
      <c r="G49" s="1" t="s">
        <v>82</v>
      </c>
      <c r="H49" s="4">
        <f>1152*2</f>
        <v>2304</v>
      </c>
      <c r="I49" s="4"/>
      <c r="K49" s="1"/>
      <c r="L49" s="1" t="s">
        <v>80</v>
      </c>
      <c r="M49" s="4">
        <v>110</v>
      </c>
      <c r="N49" s="4"/>
    </row>
    <row r="50" spans="1:14">
      <c r="B50" s="1"/>
      <c r="C50" s="3" t="s">
        <v>166</v>
      </c>
      <c r="D50" s="4">
        <v>71.49</v>
      </c>
      <c r="E50" s="4"/>
      <c r="F50" s="1" t="s">
        <v>164</v>
      </c>
      <c r="G50" s="1" t="s">
        <v>165</v>
      </c>
      <c r="H50" s="4">
        <v>71.49</v>
      </c>
      <c r="I50" s="4"/>
      <c r="K50" s="1"/>
      <c r="L50" s="1"/>
      <c r="M50" s="4"/>
      <c r="N50" s="4"/>
    </row>
    <row r="51" spans="1:14">
      <c r="A51" s="2" t="s">
        <v>84</v>
      </c>
      <c r="B51" s="1"/>
      <c r="D51" s="4"/>
      <c r="E51" s="4"/>
      <c r="F51" s="1" t="s">
        <v>85</v>
      </c>
      <c r="G51" s="1" t="s">
        <v>86</v>
      </c>
      <c r="H51" s="4">
        <v>116</v>
      </c>
      <c r="I51" s="4"/>
      <c r="K51" s="1" t="s">
        <v>143</v>
      </c>
      <c r="L51" s="1" t="s">
        <v>82</v>
      </c>
      <c r="M51" s="4">
        <f>1152*2</f>
        <v>2304</v>
      </c>
      <c r="N51" s="4"/>
    </row>
    <row r="52" spans="1:14">
      <c r="A52" s="2" t="s">
        <v>90</v>
      </c>
      <c r="B52" s="1"/>
      <c r="C52" s="3" t="s">
        <v>92</v>
      </c>
      <c r="D52" s="4"/>
      <c r="E52" s="4"/>
      <c r="F52" s="1" t="s">
        <v>144</v>
      </c>
      <c r="G52" s="1" t="s">
        <v>91</v>
      </c>
      <c r="H52" s="4">
        <v>1715</v>
      </c>
      <c r="I52" s="4"/>
      <c r="K52" s="1" t="s">
        <v>164</v>
      </c>
      <c r="L52" s="1" t="s">
        <v>165</v>
      </c>
      <c r="M52" s="4">
        <v>71.49</v>
      </c>
      <c r="N52" s="4"/>
    </row>
    <row r="53" spans="1:14">
      <c r="A53" s="2" t="s">
        <v>93</v>
      </c>
      <c r="B53" s="1"/>
      <c r="D53" s="4"/>
      <c r="E53" s="4"/>
      <c r="F53" s="1" t="s">
        <v>145</v>
      </c>
      <c r="G53" s="1" t="s">
        <v>167</v>
      </c>
      <c r="H53" s="4">
        <v>1241</v>
      </c>
      <c r="I53" s="4"/>
      <c r="K53" s="1" t="s">
        <v>85</v>
      </c>
      <c r="L53" s="1" t="s">
        <v>86</v>
      </c>
      <c r="M53" s="4">
        <v>116</v>
      </c>
      <c r="N53" s="4"/>
    </row>
    <row r="54" spans="1:14">
      <c r="A54" s="2" t="s">
        <v>95</v>
      </c>
      <c r="B54" s="1">
        <v>57108.47</v>
      </c>
      <c r="C54" s="3" t="s">
        <v>97</v>
      </c>
      <c r="D54" s="4"/>
      <c r="E54" s="4"/>
      <c r="F54" s="1" t="s">
        <v>146</v>
      </c>
      <c r="G54" s="1" t="s">
        <v>96</v>
      </c>
      <c r="H54" s="4">
        <v>765.98</v>
      </c>
      <c r="K54" s="1" t="s">
        <v>144</v>
      </c>
      <c r="L54" s="1" t="s">
        <v>91</v>
      </c>
      <c r="M54" s="4">
        <v>1715</v>
      </c>
      <c r="N54" s="4"/>
    </row>
    <row r="55" spans="1:14">
      <c r="B55" s="1"/>
      <c r="D55" s="4"/>
      <c r="E55" s="4">
        <v>120</v>
      </c>
      <c r="F55" s="1" t="s">
        <v>147</v>
      </c>
      <c r="G55" s="1" t="s">
        <v>148</v>
      </c>
      <c r="H55" s="27">
        <v>120</v>
      </c>
      <c r="I55" s="21">
        <f>SUM(H23:H55)</f>
        <v>68882.02</v>
      </c>
      <c r="K55" s="1" t="s">
        <v>145</v>
      </c>
      <c r="L55" s="1" t="s">
        <v>167</v>
      </c>
      <c r="M55" s="4">
        <v>1241</v>
      </c>
    </row>
    <row r="56" ht="12.9" spans="1:14">
      <c r="B56" s="1"/>
      <c r="D56" s="4"/>
      <c r="E56" s="4"/>
      <c r="F56" s="5" t="s">
        <v>98</v>
      </c>
      <c r="G56" s="1"/>
      <c r="H56" s="4"/>
      <c r="I56" s="4"/>
      <c r="K56" s="1" t="s">
        <v>146</v>
      </c>
      <c r="L56" s="1" t="s">
        <v>96</v>
      </c>
      <c r="M56" s="4">
        <v>765.98</v>
      </c>
      <c r="N56" s="21">
        <f>SUM(M24:M57)</f>
        <v>70735.46</v>
      </c>
    </row>
    <row r="57" ht="12.15" spans="1:14">
      <c r="A57" s="2" t="s">
        <v>99</v>
      </c>
      <c r="B57" s="1"/>
      <c r="C57" s="16" t="s">
        <v>141</v>
      </c>
      <c r="D57" s="4"/>
      <c r="E57" s="4"/>
      <c r="F57" s="1"/>
      <c r="G57" s="1" t="s">
        <v>100</v>
      </c>
      <c r="H57" s="4">
        <v>14100</v>
      </c>
      <c r="I57" s="4"/>
      <c r="K57" s="1" t="s">
        <v>147</v>
      </c>
      <c r="L57" s="1" t="s">
        <v>148</v>
      </c>
      <c r="M57" s="27">
        <v>120</v>
      </c>
      <c r="N57" s="4"/>
    </row>
    <row r="58" spans="1:14">
      <c r="A58" s="2" t="s">
        <v>101</v>
      </c>
      <c r="B58" s="1"/>
      <c r="C58" s="16" t="s">
        <v>141</v>
      </c>
      <c r="D58" s="4"/>
      <c r="E58" s="4"/>
      <c r="F58" s="1"/>
      <c r="G58" s="1" t="s">
        <v>102</v>
      </c>
      <c r="H58" s="4">
        <v>6800</v>
      </c>
      <c r="I58" s="4"/>
      <c r="K58" s="5" t="s">
        <v>98</v>
      </c>
      <c r="L58" s="1"/>
      <c r="M58" s="4"/>
      <c r="N58" s="4"/>
    </row>
    <row r="59" spans="1:14">
      <c r="B59" s="1">
        <v>27051.39</v>
      </c>
      <c r="C59" s="16"/>
      <c r="D59" s="4"/>
      <c r="E59" s="4"/>
      <c r="G59" s="1"/>
      <c r="H59" s="28"/>
      <c r="I59" s="21">
        <f>SUM(H57:H58)</f>
        <v>20900</v>
      </c>
      <c r="K59" s="1"/>
      <c r="L59" s="1" t="s">
        <v>100</v>
      </c>
      <c r="M59" s="4">
        <v>14100</v>
      </c>
      <c r="N59" s="4"/>
    </row>
    <row r="60" ht="12.9" spans="1:14">
      <c r="B60" s="1"/>
      <c r="C60" s="16"/>
      <c r="D60" s="4"/>
      <c r="E60" s="4"/>
      <c r="F60" s="5" t="s">
        <v>103</v>
      </c>
      <c r="G60" s="1"/>
      <c r="H60" s="4"/>
      <c r="I60" s="4"/>
      <c r="K60" s="1"/>
      <c r="L60" s="1" t="s">
        <v>102</v>
      </c>
      <c r="M60" s="4">
        <v>6800</v>
      </c>
      <c r="N60" s="21">
        <f>SUM(M59:M60)</f>
        <v>20900</v>
      </c>
    </row>
    <row r="61" ht="20.4" spans="1:14">
      <c r="A61" s="2" t="s">
        <v>107</v>
      </c>
      <c r="B61" s="1"/>
      <c r="C61" s="29" t="s">
        <v>109</v>
      </c>
      <c r="D61" s="4"/>
      <c r="E61" s="4"/>
      <c r="F61" s="1"/>
      <c r="G61" s="1" t="s">
        <v>108</v>
      </c>
      <c r="H61" s="4">
        <v>1950</v>
      </c>
      <c r="I61" s="4"/>
      <c r="L61" s="1"/>
      <c r="M61" s="28"/>
      <c r="N61" s="4"/>
    </row>
    <row r="62" spans="1:14">
      <c r="A62" s="2" t="s">
        <v>110</v>
      </c>
      <c r="B62" s="1">
        <v>2304.49</v>
      </c>
      <c r="C62" s="16"/>
      <c r="D62" s="4"/>
      <c r="E62" s="4"/>
      <c r="F62" s="1" t="s">
        <v>111</v>
      </c>
      <c r="G62" s="1" t="s">
        <v>112</v>
      </c>
      <c r="H62" s="4">
        <v>558</v>
      </c>
      <c r="I62" s="4"/>
      <c r="K62" s="5" t="s">
        <v>103</v>
      </c>
      <c r="L62" s="1"/>
      <c r="M62" s="4"/>
      <c r="N62" s="4"/>
    </row>
    <row r="63" spans="1:14">
      <c r="A63" s="2" t="s">
        <v>113</v>
      </c>
      <c r="B63" s="1"/>
      <c r="C63" s="16"/>
      <c r="F63" s="1"/>
      <c r="G63" s="1" t="s">
        <v>114</v>
      </c>
      <c r="H63" s="4">
        <v>329</v>
      </c>
      <c r="K63" s="1"/>
      <c r="L63" s="1" t="s">
        <v>108</v>
      </c>
      <c r="M63" s="4">
        <v>1950</v>
      </c>
      <c r="N63" s="4"/>
    </row>
    <row r="64" s="1" customFormat="1" ht="15.45" customHeight="1" spans="1:14">
      <c r="A64" s="2" t="s">
        <v>115</v>
      </c>
      <c r="C64" s="3" t="s">
        <v>117</v>
      </c>
      <c r="D64" s="4"/>
      <c r="E64" s="4"/>
      <c r="F64" s="1" t="s">
        <v>145</v>
      </c>
      <c r="G64" s="1" t="s">
        <v>116</v>
      </c>
      <c r="H64" s="1">
        <v>175.44</v>
      </c>
      <c r="I64" s="4">
        <f>SUM(H61:H64)</f>
        <v>3012.44</v>
      </c>
      <c r="K64" s="1" t="s">
        <v>111</v>
      </c>
      <c r="L64" s="1" t="s">
        <v>112</v>
      </c>
      <c r="M64" s="4">
        <v>558</v>
      </c>
      <c r="N64" s="2"/>
    </row>
    <row r="65" spans="1:14">
      <c r="B65" s="1"/>
      <c r="C65" s="16"/>
      <c r="F65" s="30" t="s">
        <v>118</v>
      </c>
      <c r="G65" s="1"/>
      <c r="H65" s="4"/>
      <c r="K65" s="1"/>
      <c r="L65" s="1" t="s">
        <v>114</v>
      </c>
      <c r="M65" s="4">
        <v>329</v>
      </c>
      <c r="N65" s="4">
        <f>SUM(M63:M66)</f>
        <v>3012.44</v>
      </c>
    </row>
    <row r="66" ht="22.8" customHeight="1" spans="1:14">
      <c r="B66" s="1">
        <v>197902.69</v>
      </c>
      <c r="C66" s="31" t="s">
        <v>120</v>
      </c>
      <c r="D66" s="4"/>
      <c r="E66" s="4"/>
      <c r="F66" s="1"/>
      <c r="G66" s="1" t="s">
        <v>119</v>
      </c>
      <c r="H66" s="4">
        <v>5000</v>
      </c>
      <c r="I66" s="4"/>
      <c r="K66" s="1" t="s">
        <v>145</v>
      </c>
      <c r="L66" s="1" t="s">
        <v>116</v>
      </c>
      <c r="M66" s="1">
        <v>175.44</v>
      </c>
    </row>
    <row r="67" spans="1:14">
      <c r="A67" s="2" t="s">
        <v>121</v>
      </c>
      <c r="B67" s="1">
        <v>1000</v>
      </c>
      <c r="C67" s="16" t="s">
        <v>123</v>
      </c>
      <c r="D67" s="4"/>
      <c r="E67" s="4"/>
      <c r="F67" s="1"/>
      <c r="G67" s="1" t="s">
        <v>122</v>
      </c>
      <c r="H67" s="4">
        <v>1</v>
      </c>
      <c r="I67" s="4"/>
      <c r="K67" s="30" t="s">
        <v>118</v>
      </c>
      <c r="L67" s="1"/>
      <c r="M67" s="4"/>
      <c r="N67" s="4"/>
    </row>
    <row r="68" spans="1:14">
      <c r="A68" s="2" t="s">
        <v>124</v>
      </c>
      <c r="B68" s="1"/>
      <c r="C68" s="16" t="s">
        <v>126</v>
      </c>
      <c r="D68" s="4"/>
      <c r="E68" s="4"/>
      <c r="F68" s="1"/>
      <c r="G68" s="1" t="s">
        <v>125</v>
      </c>
      <c r="H68" s="4">
        <v>1445</v>
      </c>
      <c r="I68" s="4"/>
      <c r="K68" s="1"/>
      <c r="L68" s="1" t="s">
        <v>119</v>
      </c>
      <c r="M68" s="4">
        <v>5000</v>
      </c>
      <c r="N68" s="4"/>
    </row>
    <row r="69" spans="1:14">
      <c r="A69" s="2" t="s">
        <v>127</v>
      </c>
      <c r="B69" s="1"/>
      <c r="C69" s="16" t="s">
        <v>126</v>
      </c>
      <c r="D69" s="4"/>
      <c r="E69" s="4"/>
      <c r="F69" s="1"/>
      <c r="G69" s="1" t="s">
        <v>128</v>
      </c>
      <c r="H69" s="4">
        <v>875</v>
      </c>
      <c r="I69" s="4">
        <f>SUM(H66:H69)</f>
        <v>7321</v>
      </c>
      <c r="K69" s="1"/>
      <c r="L69" s="1" t="s">
        <v>122</v>
      </c>
      <c r="M69" s="4">
        <v>1</v>
      </c>
      <c r="N69" s="4"/>
    </row>
    <row r="70" spans="1:14">
      <c r="B70" s="1"/>
      <c r="D70" s="4"/>
      <c r="E70" s="4"/>
      <c r="F70" s="5" t="s">
        <v>129</v>
      </c>
      <c r="G70" s="5"/>
      <c r="H70" s="4"/>
      <c r="I70" s="4"/>
      <c r="K70" s="1"/>
      <c r="L70" s="1" t="s">
        <v>125</v>
      </c>
      <c r="M70" s="4">
        <v>1445</v>
      </c>
      <c r="N70" s="4">
        <f>SUM(M68:M71)</f>
        <v>7321</v>
      </c>
    </row>
    <row r="71" spans="1:14">
      <c r="A71" s="2" t="s">
        <v>130</v>
      </c>
      <c r="G71" s="1" t="s">
        <v>131</v>
      </c>
      <c r="H71" s="4">
        <v>1</v>
      </c>
      <c r="K71" s="1"/>
      <c r="L71" s="1" t="s">
        <v>128</v>
      </c>
      <c r="M71" s="4">
        <v>875</v>
      </c>
      <c r="N71" s="4"/>
    </row>
    <row r="72" spans="1:14">
      <c r="A72" s="2" t="s">
        <v>132</v>
      </c>
      <c r="G72" s="1" t="s">
        <v>133</v>
      </c>
      <c r="H72" s="4">
        <v>1</v>
      </c>
      <c r="K72" s="5" t="s">
        <v>129</v>
      </c>
      <c r="L72" s="5"/>
      <c r="M72" s="4"/>
    </row>
    <row r="73" spans="1:14">
      <c r="D73" s="4"/>
      <c r="E73" s="4"/>
      <c r="F73" s="32" t="s">
        <v>149</v>
      </c>
      <c r="I73" s="4">
        <f>SUM(H71+H72)</f>
        <v>2</v>
      </c>
      <c r="L73" s="1" t="s">
        <v>131</v>
      </c>
      <c r="M73" s="4">
        <v>1</v>
      </c>
    </row>
    <row r="74" spans="1:14">
      <c r="D74" s="4"/>
      <c r="E74" s="4"/>
      <c r="F74" s="1" t="s">
        <v>150</v>
      </c>
      <c r="G74" s="1" t="s">
        <v>151</v>
      </c>
      <c r="H74" s="4">
        <f>588*2</f>
        <v>1176</v>
      </c>
      <c r="I74" s="4"/>
      <c r="L74" s="1" t="s">
        <v>133</v>
      </c>
      <c r="M74" s="4">
        <v>1</v>
      </c>
      <c r="N74" s="4">
        <f>SUM(M73+M74)</f>
        <v>2</v>
      </c>
    </row>
    <row r="75" spans="1:14">
      <c r="D75" s="4"/>
      <c r="E75" s="4"/>
      <c r="F75" s="1" t="s">
        <v>152</v>
      </c>
      <c r="G75" s="1" t="s">
        <v>153</v>
      </c>
      <c r="H75" s="4">
        <v>396.96</v>
      </c>
      <c r="I75" s="4"/>
      <c r="K75" s="32" t="s">
        <v>149</v>
      </c>
      <c r="N75" s="4"/>
    </row>
    <row r="76" spans="1:14">
      <c r="D76" s="4"/>
      <c r="E76" s="4"/>
      <c r="F76" s="1" t="s">
        <v>154</v>
      </c>
      <c r="G76" s="1" t="s">
        <v>155</v>
      </c>
      <c r="H76" s="4">
        <v>77.98</v>
      </c>
      <c r="I76" s="4">
        <f>SUM(H74:H76)</f>
        <v>1650.94</v>
      </c>
      <c r="K76" s="1" t="s">
        <v>150</v>
      </c>
      <c r="L76" s="1" t="s">
        <v>151</v>
      </c>
      <c r="M76" s="4">
        <f>588*2</f>
        <v>1176</v>
      </c>
      <c r="N76" s="4"/>
    </row>
    <row r="77" spans="1:14">
      <c r="B77" s="33">
        <f>SUM(B5:B72)</f>
        <v>362647.81</v>
      </c>
      <c r="D77" s="34">
        <f>SUM(D7:D76)</f>
        <v>10651.01</v>
      </c>
      <c r="E77" s="34">
        <f>SUM(E6:E76)</f>
        <v>6993.72</v>
      </c>
      <c r="F77" s="1"/>
      <c r="G77" s="5" t="s">
        <v>134</v>
      </c>
      <c r="H77" s="35" t="s">
        <v>135</v>
      </c>
      <c r="I77" s="36">
        <f>SUM(I6:I76)</f>
        <v>173809.57</v>
      </c>
      <c r="K77" s="1" t="s">
        <v>152</v>
      </c>
      <c r="L77" s="1" t="s">
        <v>153</v>
      </c>
      <c r="M77" s="4">
        <v>396.96</v>
      </c>
      <c r="N77" s="4">
        <f>SUM(M76:M78)</f>
        <v>1650.94</v>
      </c>
    </row>
    <row r="78" ht="12.75" spans="1:14">
      <c r="D78" s="37"/>
      <c r="E78" s="37"/>
      <c r="F78" s="1"/>
      <c r="G78" s="1"/>
      <c r="H78" s="4"/>
      <c r="I78" s="38"/>
      <c r="K78" s="1" t="s">
        <v>154</v>
      </c>
      <c r="L78" s="1" t="s">
        <v>155</v>
      </c>
      <c r="M78" s="4">
        <v>77.98</v>
      </c>
    </row>
    <row r="79" spans="1:14">
      <c r="D79" s="37" t="s">
        <v>156</v>
      </c>
      <c r="E79" s="39">
        <f>I79</f>
        <v>166815</v>
      </c>
      <c r="F79" s="1"/>
      <c r="G79" s="1"/>
      <c r="H79" s="4" t="s">
        <v>156</v>
      </c>
      <c r="I79" s="38">
        <v>166815</v>
      </c>
      <c r="K79" s="1"/>
      <c r="L79" s="5" t="s">
        <v>134</v>
      </c>
      <c r="M79" s="35" t="s">
        <v>135</v>
      </c>
      <c r="N79" s="36">
        <f>SUM(N6:N77)</f>
        <v>177868.01</v>
      </c>
    </row>
    <row r="80" ht="12.75" spans="1:14">
      <c r="D80" s="37" t="s">
        <v>189</v>
      </c>
      <c r="E80" s="39">
        <f>E77</f>
        <v>6993.72</v>
      </c>
      <c r="F80" s="1"/>
      <c r="G80" s="1"/>
      <c r="H80" s="39" t="s">
        <v>190</v>
      </c>
      <c r="I80" s="40">
        <f>H29+H25+H17+120</f>
        <v>9164.72</v>
      </c>
      <c r="K80" s="1"/>
      <c r="L80" s="1"/>
      <c r="M80" s="4"/>
    </row>
    <row r="81" spans="2:15">
      <c r="D81" s="2" t="s">
        <v>191</v>
      </c>
      <c r="E81" s="2">
        <v>0.85</v>
      </c>
      <c r="F81" s="1"/>
      <c r="G81" s="4"/>
      <c r="H81" s="2" t="s">
        <v>192</v>
      </c>
      <c r="I81" s="41">
        <v>2171</v>
      </c>
      <c r="K81" s="1"/>
      <c r="L81" s="1"/>
      <c r="M81" s="4" t="s">
        <v>156</v>
      </c>
      <c r="N81" s="38">
        <f>I83</f>
        <v>173809.57</v>
      </c>
    </row>
    <row r="82" spans="2:15">
      <c r="D82" s="39"/>
      <c r="E82" s="42">
        <f>SUM(E79:E81)</f>
        <v>173809.57</v>
      </c>
      <c r="F82" s="43"/>
      <c r="G82" s="1"/>
      <c r="H82" s="2" t="s">
        <v>191</v>
      </c>
      <c r="I82" s="41">
        <v>0.85</v>
      </c>
      <c r="K82" s="1"/>
      <c r="L82" s="1"/>
      <c r="M82" s="39" t="s">
        <v>193</v>
      </c>
      <c r="N82" s="44">
        <f>M33+M36+M22</f>
        <v>5051.44</v>
      </c>
      <c r="O82" s="41"/>
    </row>
    <row r="83" ht="14.55" spans="2:15">
      <c r="B83" s="2" t="s">
        <v>194</v>
      </c>
      <c r="F83" s="1"/>
      <c r="G83" s="1"/>
      <c r="H83" s="45" t="s">
        <v>195</v>
      </c>
      <c r="I83" s="46">
        <f>I79+I80-I81+I82</f>
        <v>173809.57</v>
      </c>
      <c r="K83" s="1"/>
      <c r="L83" s="4"/>
      <c r="M83" s="2" t="s">
        <v>192</v>
      </c>
      <c r="N83" s="47">
        <v>993</v>
      </c>
    </row>
    <row r="84" ht="12.75" spans="2:15">
      <c r="F84" s="1"/>
      <c r="G84" s="1"/>
      <c r="K84" s="43"/>
      <c r="L84" s="1"/>
      <c r="M84" s="2" t="s">
        <v>191</v>
      </c>
      <c r="N84" s="41"/>
    </row>
    <row r="85" spans="2:15">
      <c r="D85" s="4"/>
      <c r="E85" s="4"/>
      <c r="F85" s="1"/>
      <c r="G85" s="1"/>
      <c r="K85" s="1"/>
      <c r="L85" s="1"/>
      <c r="M85" s="45" t="s">
        <v>196</v>
      </c>
      <c r="N85" s="46">
        <f>N81+N82-N83</f>
        <v>177868.01</v>
      </c>
    </row>
    <row r="86" ht="12.75" spans="2:15">
      <c r="D86" s="4"/>
      <c r="E86" s="4"/>
      <c r="F86" s="1"/>
      <c r="G86" s="1"/>
    </row>
    <row r="87" spans="2:15">
      <c r="D87" s="4"/>
      <c r="E87" s="4"/>
      <c r="F87" s="1"/>
      <c r="G87" s="1"/>
      <c r="H87" s="4"/>
      <c r="I87" s="4"/>
    </row>
    <row r="88" spans="2:15">
      <c r="D88" s="4"/>
      <c r="E88" s="4"/>
      <c r="F88" s="1"/>
      <c r="G88" s="1"/>
      <c r="H88" s="4"/>
      <c r="I88" s="4"/>
    </row>
    <row r="89" spans="2:15">
      <c r="D89" s="4"/>
      <c r="E89" s="4"/>
      <c r="F89" s="1"/>
      <c r="G89" s="1"/>
      <c r="H89" s="4"/>
      <c r="I89" s="4"/>
    </row>
  </sheetData>
  <mergeCells count="2">
    <mergeCell ref="B2:C2"/>
    <mergeCell ref="B3:C3"/>
  </mergeCells>
  <pageMargins left="0.511811023622047" right="0.31496062992126" top="0.748031496062992" bottom="0.748031496062992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March 2022</vt:lpstr>
      <vt:lpstr>March 2023</vt:lpstr>
      <vt:lpstr>March 2024</vt:lpstr>
      <vt:lpstr>March 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would_000</dc:creator>
  <cp:lastModifiedBy>End User</cp:lastModifiedBy>
  <dcterms:created xsi:type="dcterms:W3CDTF">2015-04-30T09:50:00Z</dcterms:created>
  <cp:lastPrinted>2025-03-24T16:25:00Z</cp:lastPrinted>
  <dcterms:modified xsi:type="dcterms:W3CDTF">2026-03-30T13:32:57Z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768970A390D6468090BD9428F9B05D3A_13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